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rsilva\Desktop\Marybel\2023\Estudio del Gasto 2023\Procesamiento\Perfil 2023\TE\"/>
    </mc:Choice>
  </mc:AlternateContent>
  <xr:revisionPtr revIDLastSave="0" documentId="13_ncr:1_{A1D68229-9E9D-4BD3-8C31-D41648E7AD62}" xr6:coauthVersionLast="47" xr6:coauthVersionMax="47" xr10:uidLastSave="{00000000-0000-0000-0000-000000000000}"/>
  <bookViews>
    <workbookView xWindow="-108" yWindow="-108" windowWidth="23256" windowHeight="12576" tabRatio="661" xr2:uid="{00000000-000D-0000-FFFF-FFFF00000000}"/>
  </bookViews>
  <sheets>
    <sheet name="Índice" sheetId="9" r:id="rId1"/>
    <sheet name="C1" sheetId="12" r:id="rId2"/>
    <sheet name="C2" sheetId="25" r:id="rId3"/>
    <sheet name="C3" sheetId="26" r:id="rId4"/>
    <sheet name="C4" sheetId="2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8" l="1"/>
  <c r="L52" i="28"/>
  <c r="G52" i="28"/>
  <c r="F52" i="28"/>
  <c r="E52" i="28"/>
  <c r="D52" i="28"/>
  <c r="I58" i="26"/>
  <c r="H58" i="26"/>
  <c r="G58" i="26"/>
  <c r="F58" i="26"/>
  <c r="E58" i="26"/>
  <c r="D58" i="26"/>
  <c r="O52" i="25"/>
  <c r="N52" i="25"/>
  <c r="M52" i="25"/>
  <c r="L52" i="25"/>
  <c r="I52" i="25"/>
  <c r="H52" i="25"/>
  <c r="E52" i="25"/>
  <c r="D52" i="25"/>
  <c r="W58" i="12"/>
  <c r="V58" i="12"/>
  <c r="S58" i="12"/>
  <c r="R58" i="12"/>
  <c r="K58" i="12"/>
  <c r="J58" i="12"/>
</calcChain>
</file>

<file path=xl/sharedStrings.xml><?xml version="1.0" encoding="utf-8"?>
<sst xmlns="http://schemas.openxmlformats.org/spreadsheetml/2006/main" count="1297" uniqueCount="165">
  <si>
    <t>CUADRO 1</t>
  </si>
  <si>
    <t>CUADRO 2</t>
  </si>
  <si>
    <t>CUADRO 3</t>
  </si>
  <si>
    <t>CUADRO 4</t>
  </si>
  <si>
    <t>CUADRO 1. PERFIL TURISMO EMISIVO SALIDOS POR VÍA AÉREA SEGÚN PAÍS DE DESTINO.</t>
  </si>
  <si>
    <t>CARACTERÍSTICAS</t>
  </si>
  <si>
    <t>Argentina</t>
  </si>
  <si>
    <t>Perú</t>
  </si>
  <si>
    <t>Brasil</t>
  </si>
  <si>
    <t/>
  </si>
  <si>
    <t>Colombia</t>
  </si>
  <si>
    <t>EE.UU.</t>
  </si>
  <si>
    <t>México</t>
  </si>
  <si>
    <t>Europa</t>
  </si>
  <si>
    <t>Total</t>
  </si>
  <si>
    <t>Estructura del Gasto (Total)</t>
  </si>
  <si>
    <t>%</t>
  </si>
  <si>
    <t>Hoteles y Similares</t>
  </si>
  <si>
    <t>Casa o Departamento Arrendado</t>
  </si>
  <si>
    <t>Restaurante o Similares /alimento y bebidas</t>
  </si>
  <si>
    <t>Transporte Interno (aéreo-terrestre-marítimo-arriendo vehículo sin chofer)</t>
  </si>
  <si>
    <t>Compras</t>
  </si>
  <si>
    <t xml:space="preserve">Agencia de viajes en el extranjero </t>
  </si>
  <si>
    <t>Otros (diversión-cultura-deportes-espectáculos-combustible)</t>
  </si>
  <si>
    <t>Paquete Turístico (Sin pasaje ni comisión)</t>
  </si>
  <si>
    <t>Tramo de Gasto (GPDI)</t>
  </si>
  <si>
    <t>TOTAL</t>
  </si>
  <si>
    <t>GPDI &lt; 20</t>
  </si>
  <si>
    <t>20 &lt;=GPDI&lt; 50</t>
  </si>
  <si>
    <t>50 &lt;=GPDI&lt; 100</t>
  </si>
  <si>
    <t>100 &lt;=GPDI&lt; 200</t>
  </si>
  <si>
    <t>GPDI&gt;= 200</t>
  </si>
  <si>
    <t>Principal Motivo del Viaje</t>
  </si>
  <si>
    <t>Personales</t>
  </si>
  <si>
    <t>Vacaciones</t>
  </si>
  <si>
    <t>Visita familiares / amigos</t>
  </si>
  <si>
    <t>Otros motivos</t>
  </si>
  <si>
    <t>Negocios (negocios, profesionales, congresos, seminarios)</t>
  </si>
  <si>
    <t>Solo/a</t>
  </si>
  <si>
    <t>Con la pareja/ cónyuge</t>
  </si>
  <si>
    <t>Con compañeros/as de trabajo o estudios</t>
  </si>
  <si>
    <t>Con amigos/as</t>
  </si>
  <si>
    <t>Con otros no familiares</t>
  </si>
  <si>
    <t>Financiamiento del viaje (Respuesta Múltiple)</t>
  </si>
  <si>
    <t>Usted mismo</t>
  </si>
  <si>
    <t>La empresa / Institución (Desde Chile)</t>
  </si>
  <si>
    <t>Familiares / amigos (Desde Chile)</t>
  </si>
  <si>
    <t>En el extranjero, invitación / regalos / millas</t>
  </si>
  <si>
    <t>Otros</t>
  </si>
  <si>
    <t>Tipo de alojamiento utilizado (Respuesta Múltiple)</t>
  </si>
  <si>
    <t>Hotel/ Apart Hotel</t>
  </si>
  <si>
    <t>Cabañas/ Motel</t>
  </si>
  <si>
    <t>Residencial/ Hostal</t>
  </si>
  <si>
    <t>Camping/ Albergue/ Refugio/ Resort (turístico)</t>
  </si>
  <si>
    <t>Casa/ Departamento arrendado</t>
  </si>
  <si>
    <t>AirBnB/ Couchsurfing/ Housetrip</t>
  </si>
  <si>
    <t>Pernoctación en cruceros de bandera extranjera</t>
  </si>
  <si>
    <t>Casa Familiares/ Amigos</t>
  </si>
  <si>
    <t>Residencia particular: familia de acogida, residencia estudiantil, residencia religiosa, ONG, etc.</t>
  </si>
  <si>
    <t>Residencia particular: aeropuerto, centro deportivo, empresa, etc.</t>
  </si>
  <si>
    <t>Vehículo motorizado: auto, camioneta, yate, con excepción de cruceros internacionales</t>
  </si>
  <si>
    <t>Servicio de alimentación utilizado (Respuesta Múltiple)</t>
  </si>
  <si>
    <t>Restaurantes</t>
  </si>
  <si>
    <t>Comida Rápida</t>
  </si>
  <si>
    <t>Hotel u otro medio de alojamiento</t>
  </si>
  <si>
    <t>Compra de provisiones/ víveres / comida preparada / prepara su propia comida</t>
  </si>
  <si>
    <t>Casa de familiares / amigos</t>
  </si>
  <si>
    <t>Otro</t>
  </si>
  <si>
    <t>Menor de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</si>
  <si>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</si>
  <si>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</si>
  <si>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</si>
  <si>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</si>
  <si>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</si>
  <si>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</si>
  <si>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</si>
  <si>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</si>
  <si>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</si>
  <si>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</si>
  <si>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</si>
  <si>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</si>
  <si>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</si>
  <si>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años y más</t>
  </si>
  <si>
    <t xml:space="preserve">Total composición etaria </t>
  </si>
  <si>
    <t>Composición según Sexo</t>
  </si>
  <si>
    <t>Contrató un paquete turístico de dos o más servicios antes de salir de Chile</t>
  </si>
  <si>
    <t>Sí</t>
  </si>
  <si>
    <t>No</t>
  </si>
  <si>
    <r>
      <t xml:space="preserve">Servicios Contratados en agencias de viajes en Chile u online (Respuesta Múltiple) </t>
    </r>
    <r>
      <rPr>
        <sz val="10"/>
        <color theme="7"/>
        <rFont val="Calibri"/>
        <family val="2"/>
        <scheme val="minor"/>
      </rPr>
      <t>(Base: Sí Contrató un paquete turístico)</t>
    </r>
  </si>
  <si>
    <t>Pasajes internacionales</t>
  </si>
  <si>
    <t>Alojamiento</t>
  </si>
  <si>
    <t>Alimentación</t>
  </si>
  <si>
    <t>Transporte local/traslados a aeropuerto/hotel/destinos turísticos</t>
  </si>
  <si>
    <t>Pasajes aéreos para conectar entre países en el extranjero</t>
  </si>
  <si>
    <t>Tours/ excursiones</t>
  </si>
  <si>
    <t>Seguro de viaje/salud</t>
  </si>
  <si>
    <t>Otros (Ejemplo: alquiler de auto, servicios de enseñanza, guía acompañante durante el viaje)</t>
  </si>
  <si>
    <r>
      <t xml:space="preserve">Principales razones para preferir realizar un viaje al extranjero en vez de visitar un destino turístico nacional (Respuesta Múltiple) </t>
    </r>
    <r>
      <rPr>
        <sz val="10"/>
        <color theme="7"/>
        <rFont val="Calibri"/>
        <family val="2"/>
        <scheme val="minor"/>
      </rPr>
      <t>(Base: Motivo Vacaciones=Sí)</t>
    </r>
  </si>
  <si>
    <t>Conocer otras culturas y costumbres</t>
  </si>
  <si>
    <t>Precio/más barato/tipo conveniente</t>
  </si>
  <si>
    <t>Oferta de promociones/descuentos</t>
  </si>
  <si>
    <t>Tiene una publicidad del destino que me parece más atractiva</t>
  </si>
  <si>
    <t>Cantidad/variedad de cosas que hacer y ver</t>
  </si>
  <si>
    <t>Por su vida nocturna</t>
  </si>
  <si>
    <t>Por variedad gastronómica</t>
  </si>
  <si>
    <t>Porque tengo casa/departamento en el lugar</t>
  </si>
  <si>
    <t>Por sus paisajes naturales</t>
  </si>
  <si>
    <t>Por clima favorable en esta época del año</t>
  </si>
  <si>
    <t>Aprender idiomas</t>
  </si>
  <si>
    <t>Familia y/o amigos residentes en el país visitado</t>
  </si>
  <si>
    <t>Eventos (conciertos, eventos deportivos, etc.)</t>
  </si>
  <si>
    <t>Región de Residencia</t>
  </si>
  <si>
    <t>Región de Tarapacá</t>
  </si>
  <si>
    <t>Región de Antofagasta</t>
  </si>
  <si>
    <t>Región de Atacama</t>
  </si>
  <si>
    <t>Región de Coquimbo</t>
  </si>
  <si>
    <t>Región de Valparaíso</t>
  </si>
  <si>
    <t>Región del Libertador Gral. Bernardo O’Higgins</t>
  </si>
  <si>
    <t>Región del Maule</t>
  </si>
  <si>
    <t>Región del Biobío</t>
  </si>
  <si>
    <t>Región de La Araucanía</t>
  </si>
  <si>
    <t>Región de Los Lagos</t>
  </si>
  <si>
    <t>Región de Aysén del Gral. Carlos Ibáñez del Campo</t>
  </si>
  <si>
    <t>Región de Magallanes y de la Antártica Chilena</t>
  </si>
  <si>
    <t>Región Metropolitana de Santiago</t>
  </si>
  <si>
    <t>Región de Los Ríos</t>
  </si>
  <si>
    <t>Región de Arica y Parinacota</t>
  </si>
  <si>
    <t>Región de Ñuble</t>
  </si>
  <si>
    <t>Notas</t>
  </si>
  <si>
    <t>1- En "Otros Motivos" se incorporaron los motivos: Estudios, Salud, Compras y Otros.</t>
  </si>
  <si>
    <t>CUADRO 2. PERFIL TURISMO EMISIVO SALIDOS POR VÍA AÉREA SEGÚN TRAMO DE GASTO PROMEDIO DIARIO INDIVIDUAL.</t>
  </si>
  <si>
    <t>20 &lt;= GPDI &lt; 50</t>
  </si>
  <si>
    <t>50 &lt;= GPDI &lt; 100</t>
  </si>
  <si>
    <t>100 &lt;= GPDI &lt; 200</t>
  </si>
  <si>
    <t>GPDI &gt;= 200</t>
  </si>
  <si>
    <t xml:space="preserve">Otro </t>
  </si>
  <si>
    <t>CUADRO 3. PERFIL TURISMO EMISIVO SALIDOS POR VÍA AÉREA SEGÚN SEXO.</t>
  </si>
  <si>
    <t>CUADRO 4. PERFIL TURISMO EMISIVO SALIDOS POR VÍA AÉREA SEGÚN MOTIVO DE VIAJE.</t>
  </si>
  <si>
    <t>Visita familiares/Amigos</t>
  </si>
  <si>
    <t>Otros Motivos</t>
  </si>
  <si>
    <t>Negocios</t>
  </si>
  <si>
    <t xml:space="preserve">Paquete Turístico </t>
  </si>
  <si>
    <t>Otros (Ejemplo: alquiler de auto, servicios de enseñanza, etc.)</t>
  </si>
  <si>
    <t>Gasto Promedio Diario Individual (GPDI) de los turistas residentes salidos (US$ Dólares)</t>
  </si>
  <si>
    <t>Permanencia promedio (Noches) de los turistas residentes salidos</t>
  </si>
  <si>
    <t>Mujeres</t>
  </si>
  <si>
    <t>Hombres</t>
  </si>
  <si>
    <t>Mujeres - Composición etaria</t>
  </si>
  <si>
    <t>Hombres - Composición etaria</t>
  </si>
  <si>
    <t>Salidas de Turistas Residentes</t>
  </si>
  <si>
    <r>
      <t xml:space="preserve">2- </t>
    </r>
    <r>
      <rPr>
        <sz val="10"/>
        <color theme="7"/>
        <rFont val="Calibri"/>
        <family val="2"/>
        <scheme val="minor"/>
      </rPr>
      <t>En el caso de las variables catalogadas con respuesta múltiple, la sumatoria de las respuestas no es igual a 100%.</t>
    </r>
  </si>
  <si>
    <t>Gasto Promedio Total Individual (GPTI) de los turistas residentes salidos (US$ Dólares)</t>
  </si>
  <si>
    <t>Egreso de Divisas (US$ Dólares)</t>
  </si>
  <si>
    <t>PERFIL TURISMO EMISIVO SEGÚN PAÍS DE DESTINO 2023</t>
  </si>
  <si>
    <t>PERFIL TURISMO EMISIVO SEGÚN TRAMO DE GASTO PROMEDIO DIARIO INDIVIDUAL (GPDI) 2023</t>
  </si>
  <si>
    <t>PERFIL TURISMO EMISIVO SEGÚN SEXO 2023</t>
  </si>
  <si>
    <t>PERFIL TURISMO EMISIVO SEGÚN MOTIVO DE VIAJE 2023</t>
  </si>
  <si>
    <t>Publicación: 2024</t>
  </si>
  <si>
    <t>O. América</t>
  </si>
  <si>
    <t>O. Mundo</t>
  </si>
  <si>
    <t>Con familiares sin menores de edad</t>
  </si>
  <si>
    <t>Con familiares con menores de edad</t>
  </si>
  <si>
    <t>AÑO 2023</t>
  </si>
  <si>
    <t>Con quien más viaja y comparte un mismo presupuesto</t>
  </si>
  <si>
    <t>Nota: Se recomienda cautela en la interpretación de los resultados de caracterización del turista residente, debido a que la metodología está diseñada con el objetivo de cuantificar el gasto turístico.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</si>
</sst>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0.0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0"/>
      </left>
      <right/>
      <top/>
      <bottom style="thin">
        <color theme="6"/>
      </bottom>
      <diagonal/>
    </border>
    <border>
      <left style="thin">
        <color theme="0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 style="thin">
        <color theme="0"/>
      </right>
      <top style="thin">
        <color theme="6"/>
      </top>
      <bottom style="thin">
        <color theme="6"/>
      </bottom>
      <diagonal/>
    </border>
    <border>
      <left/>
      <right style="thin">
        <color theme="0"/>
      </right>
      <top/>
      <bottom style="thin">
        <color theme="6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1" applyFont="1" applyFill="1"/>
    <xf numFmtId="0" fontId="6" fillId="2" borderId="0" xfId="0" applyFont="1" applyFill="1"/>
    <xf numFmtId="0" fontId="5" fillId="2" borderId="1" xfId="1" applyFont="1" applyFill="1" applyBorder="1" applyAlignment="1"/>
    <xf numFmtId="0" fontId="5" fillId="2" borderId="0" xfId="1" applyFont="1" applyFill="1" applyBorder="1" applyAlignment="1"/>
    <xf numFmtId="0" fontId="7" fillId="4" borderId="0" xfId="0" applyFont="1" applyFill="1"/>
    <xf numFmtId="3" fontId="7" fillId="4" borderId="0" xfId="0" applyNumberFormat="1" applyFont="1" applyFill="1" applyAlignment="1">
      <alignment horizontal="right" vertical="center"/>
    </xf>
    <xf numFmtId="3" fontId="8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horizontal="left" vertical="center"/>
    </xf>
    <xf numFmtId="164" fontId="7" fillId="4" borderId="0" xfId="0" applyNumberFormat="1" applyFont="1" applyFill="1" applyAlignment="1">
      <alignment vertical="center"/>
    </xf>
    <xf numFmtId="165" fontId="7" fillId="4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166" fontId="7" fillId="4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indent="3"/>
    </xf>
    <xf numFmtId="166" fontId="7" fillId="4" borderId="0" xfId="0" applyNumberFormat="1" applyFont="1" applyFill="1" applyAlignment="1">
      <alignment horizontal="right" vertical="center"/>
    </xf>
    <xf numFmtId="166" fontId="8" fillId="4" borderId="0" xfId="0" applyNumberFormat="1" applyFont="1" applyFill="1" applyAlignment="1">
      <alignment horizontal="right" vertical="center"/>
    </xf>
    <xf numFmtId="3" fontId="8" fillId="4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6" fontId="7" fillId="4" borderId="4" xfId="0" applyNumberFormat="1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164" fontId="8" fillId="4" borderId="0" xfId="0" applyNumberFormat="1" applyFont="1" applyFill="1" applyAlignment="1">
      <alignment horizontal="right" vertical="center"/>
    </xf>
    <xf numFmtId="3" fontId="1" fillId="4" borderId="11" xfId="0" applyNumberFormat="1" applyFont="1" applyFill="1" applyBorder="1"/>
    <xf numFmtId="164" fontId="1" fillId="4" borderId="12" xfId="0" applyNumberFormat="1" applyFont="1" applyFill="1" applyBorder="1"/>
    <xf numFmtId="3" fontId="1" fillId="4" borderId="13" xfId="0" applyNumberFormat="1" applyFont="1" applyFill="1" applyBorder="1"/>
    <xf numFmtId="3" fontId="7" fillId="4" borderId="8" xfId="0" applyNumberFormat="1" applyFont="1" applyFill="1" applyBorder="1" applyAlignment="1">
      <alignment vertical="center"/>
    </xf>
    <xf numFmtId="166" fontId="7" fillId="4" borderId="8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166" fontId="7" fillId="4" borderId="0" xfId="2" applyNumberFormat="1" applyFont="1" applyFill="1" applyBorder="1" applyAlignment="1">
      <alignment vertical="center"/>
    </xf>
    <xf numFmtId="3" fontId="7" fillId="4" borderId="0" xfId="0" applyNumberFormat="1" applyFont="1" applyFill="1"/>
    <xf numFmtId="166" fontId="7" fillId="4" borderId="0" xfId="2" applyNumberFormat="1" applyFont="1" applyFill="1"/>
    <xf numFmtId="166" fontId="7" fillId="4" borderId="0" xfId="0" applyNumberFormat="1" applyFont="1" applyFill="1"/>
    <xf numFmtId="10" fontId="7" fillId="4" borderId="0" xfId="0" applyNumberFormat="1" applyFont="1" applyFill="1"/>
    <xf numFmtId="10" fontId="7" fillId="4" borderId="0" xfId="2" applyNumberFormat="1" applyFont="1" applyFill="1"/>
    <xf numFmtId="0" fontId="11" fillId="2" borderId="0" xfId="0" applyFont="1" applyFill="1"/>
    <xf numFmtId="0" fontId="12" fillId="2" borderId="0" xfId="1" applyFont="1" applyFill="1" applyBorder="1" applyAlignment="1"/>
    <xf numFmtId="0" fontId="6" fillId="2" borderId="0" xfId="1" applyFont="1" applyFill="1" applyBorder="1"/>
    <xf numFmtId="0" fontId="8" fillId="4" borderId="0" xfId="0" applyFont="1" applyFill="1"/>
    <xf numFmtId="0" fontId="13" fillId="2" borderId="0" xfId="0" applyFont="1" applyFill="1"/>
    <xf numFmtId="0" fontId="9" fillId="4" borderId="0" xfId="0" applyFont="1" applyFill="1"/>
    <xf numFmtId="41" fontId="7" fillId="4" borderId="0" xfId="0" applyNumberFormat="1" applyFont="1" applyFill="1" applyAlignment="1">
      <alignment horizontal="center" vertical="center"/>
    </xf>
    <xf numFmtId="9" fontId="7" fillId="4" borderId="0" xfId="2" applyFont="1" applyFill="1"/>
    <xf numFmtId="3" fontId="7" fillId="4" borderId="0" xfId="0" quotePrefix="1" applyNumberFormat="1" applyFont="1" applyFill="1" applyAlignment="1">
      <alignment vertical="center"/>
    </xf>
    <xf numFmtId="0" fontId="14" fillId="2" borderId="1" xfId="1" applyFont="1" applyFill="1" applyBorder="1" applyAlignment="1"/>
    <xf numFmtId="0" fontId="15" fillId="2" borderId="0" xfId="0" applyFont="1" applyFill="1"/>
    <xf numFmtId="166" fontId="7" fillId="4" borderId="4" xfId="2" applyNumberFormat="1" applyFont="1" applyFill="1" applyBorder="1" applyAlignment="1">
      <alignment horizontal="center" vertical="center"/>
    </xf>
    <xf numFmtId="166" fontId="7" fillId="4" borderId="0" xfId="2" applyNumberFormat="1" applyFont="1" applyFill="1" applyBorder="1" applyAlignment="1">
      <alignment horizontal="center" vertical="center"/>
    </xf>
    <xf numFmtId="166" fontId="7" fillId="4" borderId="8" xfId="2" applyNumberFormat="1" applyFont="1" applyFill="1" applyBorder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" vertical="center"/>
    </xf>
    <xf numFmtId="164" fontId="7" fillId="5" borderId="9" xfId="0" applyNumberFormat="1" applyFont="1" applyFill="1" applyBorder="1" applyAlignment="1">
      <alignment horizontal="center" vertical="center"/>
    </xf>
    <xf numFmtId="164" fontId="7" fillId="5" borderId="5" xfId="0" applyNumberFormat="1" applyFont="1" applyFill="1" applyBorder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/>
    </xf>
    <xf numFmtId="3" fontId="7" fillId="5" borderId="9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/>
    </xf>
    <xf numFmtId="3" fontId="7" fillId="5" borderId="10" xfId="0" applyNumberFormat="1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center" vertical="center"/>
    </xf>
    <xf numFmtId="3" fontId="7" fillId="5" borderId="5" xfId="0" applyNumberFormat="1" applyFont="1" applyFill="1" applyBorder="1" applyAlignment="1">
      <alignment horizontal="center" vertical="center"/>
    </xf>
    <xf numFmtId="165" fontId="7" fillId="5" borderId="7" xfId="0" applyNumberFormat="1" applyFont="1" applyFill="1" applyBorder="1" applyAlignment="1">
      <alignment horizontal="center" vertical="center"/>
    </xf>
    <xf numFmtId="165" fontId="7" fillId="5" borderId="9" xfId="0" applyNumberFormat="1" applyFont="1" applyFill="1" applyBorder="1" applyAlignment="1">
      <alignment horizontal="center" vertical="center"/>
    </xf>
  </cellXfs>
  <cellStyles count="8">
    <cellStyle name="Hipervínculo" xfId="1" builtinId="8"/>
    <cellStyle name="Millares 2" xfId="3" xr:uid="{90A66A4D-423B-4583-AA5E-425052536EF1}"/>
    <cellStyle name="Millares 2 2" xfId="4" xr:uid="{B79CD418-2497-41E3-9E4F-2CE8834BF9AF}"/>
    <cellStyle name="Millares 2 2 2" xfId="7" xr:uid="{CDCEED10-142E-4BA1-A65C-D10993529C18}"/>
    <cellStyle name="Millares 2 3" xfId="6" xr:uid="{AD35F781-32EF-4F00-A783-911D1D5EE8EA}"/>
    <cellStyle name="Millares 3" xfId="5" xr:uid="{56B1F722-51B3-47A7-A35C-EA1ECF2E8F06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26</xdr:row>
      <xdr:rowOff>142875</xdr:rowOff>
    </xdr:from>
    <xdr:to>
      <xdr:col>15</xdr:col>
      <xdr:colOff>0</xdr:colOff>
      <xdr:row>31</xdr:row>
      <xdr:rowOff>28575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" y="6596063"/>
          <a:ext cx="11382374" cy="8382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224"/>
        </a:p>
      </xdr:txBody>
    </xdr:sp>
    <xdr:clientData/>
  </xdr:twoCellAnchor>
  <xdr:twoCellAnchor>
    <xdr:from>
      <xdr:col>0</xdr:col>
      <xdr:colOff>0</xdr:colOff>
      <xdr:row>26</xdr:row>
      <xdr:rowOff>76200</xdr:rowOff>
    </xdr:from>
    <xdr:to>
      <xdr:col>2</xdr:col>
      <xdr:colOff>354055</xdr:colOff>
      <xdr:row>26</xdr:row>
      <xdr:rowOff>162550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5293567"/>
          <a:ext cx="1924708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8</xdr:col>
      <xdr:colOff>674593</xdr:colOff>
      <xdr:row>27</xdr:row>
      <xdr:rowOff>67235</xdr:rowOff>
    </xdr:from>
    <xdr:to>
      <xdr:col>15</xdr:col>
      <xdr:colOff>23811</xdr:colOff>
      <xdr:row>30</xdr:row>
      <xdr:rowOff>88974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70593" y="6525185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3</xdr:row>
      <xdr:rowOff>257175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1391900" cy="1114425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537789</xdr:colOff>
      <xdr:row>0</xdr:row>
      <xdr:rowOff>121269</xdr:rowOff>
    </xdr:from>
    <xdr:to>
      <xdr:col>1</xdr:col>
      <xdr:colOff>537789</xdr:colOff>
      <xdr:row>3</xdr:row>
      <xdr:rowOff>128019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299789" y="121269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19051</xdr:colOff>
      <xdr:row>0</xdr:row>
      <xdr:rowOff>95250</xdr:rowOff>
    </xdr:from>
    <xdr:to>
      <xdr:col>1</xdr:col>
      <xdr:colOff>485775</xdr:colOff>
      <xdr:row>4</xdr:row>
      <xdr:rowOff>156247</xdr:rowOff>
    </xdr:to>
    <xdr:sp macro="" textlink="">
      <xdr:nvSpPr>
        <xdr:cNvPr id="38" name="CuadroTexto 1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9051" y="95250"/>
          <a:ext cx="1251584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20</a:t>
          </a:r>
        </a:p>
        <a:p>
          <a:pPr algn="r">
            <a:lnSpc>
              <a:spcPct val="60000"/>
            </a:lnSpc>
          </a:pPr>
          <a:r>
            <a:rPr lang="es-ES" sz="5400" b="1">
              <a:solidFill>
                <a:schemeClr val="bg1"/>
              </a:solidFill>
            </a:rPr>
            <a:t>23</a:t>
          </a:r>
        </a:p>
      </xdr:txBody>
    </xdr:sp>
    <xdr:clientData/>
  </xdr:twoCellAnchor>
  <xdr:twoCellAnchor>
    <xdr:from>
      <xdr:col>1</xdr:col>
      <xdr:colOff>527427</xdr:colOff>
      <xdr:row>0</xdr:row>
      <xdr:rowOff>30211</xdr:rowOff>
    </xdr:from>
    <xdr:to>
      <xdr:col>11</xdr:col>
      <xdr:colOff>565785</xdr:colOff>
      <xdr:row>3</xdr:row>
      <xdr:rowOff>53341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312287" y="30211"/>
          <a:ext cx="7886958" cy="86133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j-lt"/>
            </a:rPr>
            <a:t>TURISMO EMISIVO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j-lt"/>
            </a:rPr>
            <a:t>PERFIL DEL TURISTA</a:t>
          </a:r>
          <a:r>
            <a:rPr lang="es-ES" sz="1600" baseline="0">
              <a:solidFill>
                <a:schemeClr val="bg1"/>
              </a:solidFill>
              <a:latin typeface="+mj-lt"/>
            </a:rPr>
            <a:t> RESIDENTE QUE SALE DEL PAÍS VÍA AÉREA </a:t>
          </a:r>
        </a:p>
        <a:p>
          <a:pPr>
            <a:lnSpc>
              <a:spcPct val="80000"/>
            </a:lnSpc>
          </a:pPr>
          <a:r>
            <a:rPr lang="es-ES" sz="1600" baseline="0">
              <a:solidFill>
                <a:schemeClr val="bg1"/>
              </a:solidFill>
              <a:latin typeface="+mj-lt"/>
            </a:rPr>
            <a:t>2023</a:t>
          </a: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356233</xdr:colOff>
      <xdr:row>26</xdr:row>
      <xdr:rowOff>65157</xdr:rowOff>
    </xdr:from>
    <xdr:to>
      <xdr:col>15</xdr:col>
      <xdr:colOff>0</xdr:colOff>
      <xdr:row>26</xdr:row>
      <xdr:rowOff>152787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6714327" y="432879"/>
          <a:ext cx="87630" cy="969361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38100</xdr:colOff>
      <xdr:row>27</xdr:row>
      <xdr:rowOff>28575</xdr:rowOff>
    </xdr:from>
    <xdr:to>
      <xdr:col>2</xdr:col>
      <xdr:colOff>350462</xdr:colOff>
      <xdr:row>31</xdr:row>
      <xdr:rowOff>3448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486525"/>
          <a:ext cx="1834457" cy="736873"/>
        </a:xfrm>
        <a:prstGeom prst="rect">
          <a:avLst/>
        </a:prstGeom>
      </xdr:spPr>
    </xdr:pic>
    <xdr:clientData/>
  </xdr:twoCellAnchor>
  <xdr:twoCellAnchor editAs="oneCell">
    <xdr:from>
      <xdr:col>12</xdr:col>
      <xdr:colOff>428625</xdr:colOff>
      <xdr:row>0</xdr:row>
      <xdr:rowOff>0</xdr:rowOff>
    </xdr:from>
    <xdr:to>
      <xdr:col>15</xdr:col>
      <xdr:colOff>18986</xdr:colOff>
      <xdr:row>3</xdr:row>
      <xdr:rowOff>255270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0"/>
          <a:ext cx="1880171" cy="1114425"/>
        </a:xfrm>
        <a:prstGeom prst="rect">
          <a:avLst/>
        </a:prstGeom>
      </xdr:spPr>
    </xdr:pic>
    <xdr:clientData/>
  </xdr:twoCellAnchor>
  <xdr:twoCellAnchor>
    <xdr:from>
      <xdr:col>0</xdr:col>
      <xdr:colOff>273000</xdr:colOff>
      <xdr:row>5</xdr:row>
      <xdr:rowOff>119800</xdr:rowOff>
    </xdr:from>
    <xdr:to>
      <xdr:col>0</xdr:col>
      <xdr:colOff>273000</xdr:colOff>
      <xdr:row>7</xdr:row>
      <xdr:rowOff>180142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3000" y="1434250"/>
          <a:ext cx="0" cy="441342"/>
        </a:xfrm>
        <a:prstGeom prst="line">
          <a:avLst/>
        </a:prstGeom>
        <a:ln w="3175" cmpd="sng">
          <a:solidFill>
            <a:schemeClr val="accent3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5</xdr:row>
      <xdr:rowOff>114300</xdr:rowOff>
    </xdr:from>
    <xdr:to>
      <xdr:col>5</xdr:col>
      <xdr:colOff>496569</xdr:colOff>
      <xdr:row>8</xdr:row>
      <xdr:rowOff>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23850" y="1428750"/>
          <a:ext cx="3982719" cy="466188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748666</xdr:colOff>
      <xdr:row>27</xdr:row>
      <xdr:rowOff>60008</xdr:rowOff>
    </xdr:from>
    <xdr:to>
      <xdr:col>6</xdr:col>
      <xdr:colOff>590648</xdr:colOff>
      <xdr:row>30</xdr:row>
      <xdr:rowOff>99242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303768" y="5415391"/>
          <a:ext cx="2952186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SUBSECRETARÍA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AEE51-AD69-4FB4-A76C-CFBDDE4B060E}"/>
            </a:ext>
          </a:extLst>
        </xdr:cNvPr>
        <xdr:cNvSpPr/>
      </xdr:nvSpPr>
      <xdr:spPr>
        <a:xfrm>
          <a:off x="0" y="0"/>
          <a:ext cx="885825" cy="3810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251888-DBDE-45F4-8C20-4CD95FCF8129}"/>
            </a:ext>
          </a:extLst>
        </xdr:cNvPr>
        <xdr:cNvSpPr/>
      </xdr:nvSpPr>
      <xdr:spPr>
        <a:xfrm>
          <a:off x="0" y="0"/>
          <a:ext cx="885825" cy="3810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369D3-CD68-40B4-A6B4-009E351F1383}"/>
            </a:ext>
          </a:extLst>
        </xdr:cNvPr>
        <xdr:cNvSpPr/>
      </xdr:nvSpPr>
      <xdr:spPr>
        <a:xfrm>
          <a:off x="0" y="0"/>
          <a:ext cx="908685" cy="38671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showGridLines="0" tabSelected="1" zoomScale="98" zoomScaleNormal="98" workbookViewId="0">
      <selection activeCell="L10" sqref="L10"/>
    </sheetView>
  </sheetViews>
  <sheetFormatPr baseColWidth="10" defaultColWidth="11.44140625" defaultRowHeight="14.4" x14ac:dyDescent="0.3"/>
  <cols>
    <col min="1" max="11" width="11.44140625" style="1"/>
    <col min="12" max="12" width="10.5546875" style="1" customWidth="1"/>
    <col min="13" max="16384" width="11.44140625" style="1"/>
  </cols>
  <sheetData>
    <row r="2" spans="2:7" ht="25.8" x14ac:dyDescent="0.3">
      <c r="E2" s="2"/>
    </row>
    <row r="3" spans="2:7" ht="25.8" x14ac:dyDescent="0.3">
      <c r="E3" s="2"/>
    </row>
    <row r="4" spans="2:7" ht="21" x14ac:dyDescent="0.3">
      <c r="E4" s="3"/>
    </row>
    <row r="10" spans="2:7" x14ac:dyDescent="0.3">
      <c r="B10" s="4" t="s">
        <v>0</v>
      </c>
      <c r="C10" s="6" t="s">
        <v>153</v>
      </c>
    </row>
    <row r="11" spans="2:7" x14ac:dyDescent="0.3">
      <c r="B11" s="5"/>
    </row>
    <row r="12" spans="2:7" x14ac:dyDescent="0.3">
      <c r="B12" s="4" t="s">
        <v>1</v>
      </c>
      <c r="C12" s="6" t="s">
        <v>154</v>
      </c>
      <c r="G12" s="6"/>
    </row>
    <row r="13" spans="2:7" x14ac:dyDescent="0.3">
      <c r="B13" s="4"/>
    </row>
    <row r="14" spans="2:7" x14ac:dyDescent="0.3">
      <c r="B14" s="4" t="s">
        <v>2</v>
      </c>
      <c r="C14" s="6" t="s">
        <v>155</v>
      </c>
      <c r="G14" s="7"/>
    </row>
    <row r="15" spans="2:7" x14ac:dyDescent="0.3">
      <c r="B15" s="5"/>
      <c r="C15" s="48"/>
    </row>
    <row r="16" spans="2:7" x14ac:dyDescent="0.3">
      <c r="B16" s="4" t="s">
        <v>3</v>
      </c>
      <c r="C16" s="6" t="s">
        <v>156</v>
      </c>
      <c r="G16" s="7"/>
    </row>
    <row r="17" spans="1:7" x14ac:dyDescent="0.3">
      <c r="B17" s="4"/>
    </row>
    <row r="18" spans="1:7" x14ac:dyDescent="0.3">
      <c r="B18" s="46"/>
      <c r="C18" s="7"/>
      <c r="G18" s="7"/>
    </row>
    <row r="19" spans="1:7" x14ac:dyDescent="0.3">
      <c r="B19" s="4"/>
      <c r="C19" s="45"/>
      <c r="D19" s="44"/>
      <c r="E19" s="44"/>
      <c r="F19" s="44"/>
      <c r="G19" s="44"/>
    </row>
    <row r="20" spans="1:7" x14ac:dyDescent="0.3">
      <c r="B20" s="4"/>
      <c r="C20" s="7"/>
    </row>
    <row r="21" spans="1:7" x14ac:dyDescent="0.3">
      <c r="B21" s="4"/>
      <c r="C21" s="7"/>
    </row>
    <row r="22" spans="1:7" x14ac:dyDescent="0.3">
      <c r="B22" s="4"/>
      <c r="C22" s="7"/>
    </row>
    <row r="23" spans="1:7" x14ac:dyDescent="0.3">
      <c r="B23" s="4"/>
      <c r="C23" s="7"/>
    </row>
    <row r="24" spans="1:7" x14ac:dyDescent="0.3">
      <c r="B24" s="4"/>
      <c r="C24" s="7"/>
    </row>
    <row r="25" spans="1:7" x14ac:dyDescent="0.3">
      <c r="A25" s="54" t="s">
        <v>164</v>
      </c>
      <c r="B25" s="4"/>
      <c r="C25" s="7"/>
    </row>
    <row r="26" spans="1:7" ht="15.6" x14ac:dyDescent="0.3">
      <c r="A26" s="53" t="s">
        <v>157</v>
      </c>
      <c r="B26" s="4"/>
      <c r="C26" s="7"/>
    </row>
  </sheetData>
  <hyperlinks>
    <hyperlink ref="B10" location="'C1'!A1" display="CUADRO 1" xr:uid="{00000000-0004-0000-0000-000000000000}"/>
    <hyperlink ref="B12" location="'C2'!A1" display="CUADRO 2" xr:uid="{00000000-0004-0000-0000-000004000000}"/>
    <hyperlink ref="B14" location="'C3'!A1" display="CUADRO 3" xr:uid="{00000000-0004-0000-0000-000005000000}"/>
    <hyperlink ref="C10" location="'C1'!A1" display="LLEGADAS DE VISITANTES E INGRESO DE DIVISAS AL PAÍS. SEGUNDO TRIMESTRE." xr:uid="{00000000-0004-0000-0000-000008000000}"/>
    <hyperlink ref="C14" location="'C3'!A1" display="PERFIL TURISMO EMISIVO SEGÚN SEXO" xr:uid="{00000000-0004-0000-0000-00000D000000}"/>
    <hyperlink ref="C12" location="'C2'!A1" display="PERFIL TURISMO EMISIVO SEGÚN TRAMO DE GASTO PROMEDIO DIARIO INDIVIDUAL (GPDI)" xr:uid="{00000000-0004-0000-0000-00000C000000}"/>
    <hyperlink ref="B16" location="'C4'!A1" display="CUADRO 4" xr:uid="{9D1F4384-A6D0-4C20-9921-44A6D2D2A3B7}"/>
    <hyperlink ref="C16" location="'C4'!A1" display="PERFIL TURISMO EMISIVO SEGÚN MOTIVO DE VIAJE" xr:uid="{1EBF4A7D-97D7-4F69-9737-B3A77ABF5D7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64"/>
  <sheetViews>
    <sheetView zoomScale="90" zoomScaleNormal="90" workbookViewId="0">
      <pane ySplit="5" topLeftCell="A6" activePane="bottomLeft" state="frozen"/>
      <selection activeCell="A26" sqref="A26"/>
      <selection pane="bottomLeft" activeCell="C152" sqref="C152"/>
    </sheetView>
  </sheetViews>
  <sheetFormatPr baseColWidth="10" defaultColWidth="11.44140625" defaultRowHeight="13.8" x14ac:dyDescent="0.3"/>
  <cols>
    <col min="1" max="2" width="11.44140625" style="8"/>
    <col min="3" max="3" width="37" style="15" customWidth="1"/>
    <col min="4" max="4" width="11.109375" style="14" customWidth="1"/>
    <col min="5" max="5" width="11.109375" style="13" customWidth="1"/>
    <col min="6" max="6" width="11.109375" style="14" customWidth="1"/>
    <col min="7" max="7" width="11.109375" style="13" customWidth="1"/>
    <col min="8" max="8" width="11.109375" style="14" customWidth="1"/>
    <col min="9" max="17" width="11.109375" style="13" customWidth="1"/>
    <col min="18" max="18" width="11.109375" style="14" customWidth="1"/>
    <col min="19" max="19" width="11.109375" style="13" customWidth="1"/>
    <col min="20" max="20" width="11.109375" style="14" customWidth="1"/>
    <col min="21" max="21" width="11.109375" style="13" customWidth="1"/>
    <col min="22" max="22" width="10.109375" style="14" bestFit="1" customWidth="1"/>
    <col min="23" max="23" width="9.44140625" style="13" customWidth="1"/>
    <col min="24" max="16384" width="11.44140625" style="8"/>
  </cols>
  <sheetData>
    <row r="1" spans="1:23" x14ac:dyDescent="0.3">
      <c r="C1" s="11"/>
      <c r="D1" s="17"/>
      <c r="E1" s="17"/>
      <c r="F1" s="17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3" ht="14.4" x14ac:dyDescent="0.3">
      <c r="C2" s="30" t="s">
        <v>4</v>
      </c>
      <c r="E2" s="14"/>
      <c r="G2" s="14"/>
      <c r="I2" s="14"/>
      <c r="J2" s="14"/>
      <c r="K2" s="14"/>
      <c r="L2" s="14"/>
      <c r="M2" s="14"/>
      <c r="N2" s="14"/>
      <c r="O2" s="14"/>
      <c r="P2" s="14"/>
      <c r="Q2" s="14"/>
      <c r="S2" s="14"/>
      <c r="U2" s="14"/>
      <c r="W2" s="14"/>
    </row>
    <row r="3" spans="1:23" ht="18.600000000000001" customHeight="1" x14ac:dyDescent="0.3">
      <c r="C3" s="49" t="s">
        <v>162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x14ac:dyDescent="0.3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49.5" customHeight="1" x14ac:dyDescent="0.3">
      <c r="C5" s="18" t="s">
        <v>5</v>
      </c>
      <c r="D5" s="64" t="s">
        <v>6</v>
      </c>
      <c r="E5" s="65"/>
      <c r="F5" s="64" t="s">
        <v>7</v>
      </c>
      <c r="G5" s="65"/>
      <c r="H5" s="64" t="s">
        <v>8</v>
      </c>
      <c r="I5" s="66" t="s">
        <v>9</v>
      </c>
      <c r="J5" s="64" t="s">
        <v>11</v>
      </c>
      <c r="K5" s="66"/>
      <c r="L5" s="64" t="s">
        <v>12</v>
      </c>
      <c r="M5" s="66"/>
      <c r="N5" s="64" t="s">
        <v>10</v>
      </c>
      <c r="O5" s="66"/>
      <c r="P5" s="64" t="s">
        <v>158</v>
      </c>
      <c r="Q5" s="66"/>
      <c r="R5" s="64" t="s">
        <v>13</v>
      </c>
      <c r="S5" s="66" t="s">
        <v>9</v>
      </c>
      <c r="T5" s="64" t="s">
        <v>159</v>
      </c>
      <c r="U5" s="66" t="s">
        <v>9</v>
      </c>
      <c r="V5" s="64" t="s">
        <v>14</v>
      </c>
      <c r="W5" s="66" t="s">
        <v>9</v>
      </c>
    </row>
    <row r="6" spans="1:23" ht="33.75" customHeight="1" x14ac:dyDescent="0.3">
      <c r="C6" s="19" t="s">
        <v>149</v>
      </c>
      <c r="D6" s="67">
        <v>368579.67002000002</v>
      </c>
      <c r="E6" s="68"/>
      <c r="F6" s="67">
        <v>190844.48225999999</v>
      </c>
      <c r="G6" s="68"/>
      <c r="H6" s="67">
        <v>392977.51354000001</v>
      </c>
      <c r="I6" s="68"/>
      <c r="J6" s="67">
        <v>296979.37073000002</v>
      </c>
      <c r="K6" s="68"/>
      <c r="L6" s="67">
        <v>124114.71322999999</v>
      </c>
      <c r="M6" s="68"/>
      <c r="N6" s="67">
        <v>118610.173182864</v>
      </c>
      <c r="O6" s="69"/>
      <c r="P6" s="69">
        <v>228471.77833568901</v>
      </c>
      <c r="Q6" s="68"/>
      <c r="R6" s="67">
        <v>211914.56706</v>
      </c>
      <c r="S6" s="68"/>
      <c r="T6" s="67">
        <v>40290.526460000001</v>
      </c>
      <c r="U6" s="68"/>
      <c r="V6" s="67">
        <v>1972782.7948185501</v>
      </c>
      <c r="W6" s="68"/>
    </row>
    <row r="7" spans="1:23" ht="33.75" customHeight="1" x14ac:dyDescent="0.3">
      <c r="A7" s="32"/>
      <c r="B7" s="10"/>
      <c r="C7" s="20" t="s">
        <v>144</v>
      </c>
      <c r="D7" s="58">
        <v>7.65626997321987</v>
      </c>
      <c r="E7" s="59"/>
      <c r="F7" s="58">
        <v>14.0756323901917</v>
      </c>
      <c r="G7" s="59"/>
      <c r="H7" s="58">
        <v>9.5348752317705792</v>
      </c>
      <c r="I7" s="59"/>
      <c r="J7" s="58">
        <v>17.920195776566299</v>
      </c>
      <c r="K7" s="59"/>
      <c r="L7" s="58">
        <v>12.5140411293306</v>
      </c>
      <c r="M7" s="59"/>
      <c r="N7" s="58">
        <v>17.120321111713601</v>
      </c>
      <c r="O7" s="60"/>
      <c r="P7" s="60">
        <v>18.242030257933099</v>
      </c>
      <c r="Q7" s="59"/>
      <c r="R7" s="58">
        <v>31.2401711767846</v>
      </c>
      <c r="S7" s="59"/>
      <c r="T7" s="58">
        <v>42.484925631536001</v>
      </c>
      <c r="U7" s="59"/>
      <c r="V7" s="58">
        <v>15.541862836665</v>
      </c>
      <c r="W7" s="59"/>
    </row>
    <row r="8" spans="1:23" ht="33.75" customHeight="1" x14ac:dyDescent="0.3">
      <c r="A8" s="33"/>
      <c r="B8" s="31"/>
      <c r="C8" s="21" t="s">
        <v>143</v>
      </c>
      <c r="D8" s="58">
        <v>75.544552548148204</v>
      </c>
      <c r="E8" s="59"/>
      <c r="F8" s="58">
        <v>53.419489800645103</v>
      </c>
      <c r="G8" s="59"/>
      <c r="H8" s="58">
        <v>93.567375323320107</v>
      </c>
      <c r="I8" s="59"/>
      <c r="J8" s="58">
        <v>121.195640930238</v>
      </c>
      <c r="K8" s="59"/>
      <c r="L8" s="58">
        <v>125.806095105365</v>
      </c>
      <c r="M8" s="59"/>
      <c r="N8" s="58">
        <v>56.696759294529102</v>
      </c>
      <c r="O8" s="60"/>
      <c r="P8" s="60">
        <v>69.068191650056093</v>
      </c>
      <c r="Q8" s="59"/>
      <c r="R8" s="58">
        <v>89.795097564803299</v>
      </c>
      <c r="S8" s="59"/>
      <c r="T8" s="58">
        <v>74.139374608686296</v>
      </c>
      <c r="U8" s="59"/>
      <c r="V8" s="58">
        <v>87.148527071259707</v>
      </c>
      <c r="W8" s="59"/>
    </row>
    <row r="9" spans="1:23" ht="33.75" customHeight="1" x14ac:dyDescent="0.3">
      <c r="A9" s="33"/>
      <c r="B9" s="31"/>
      <c r="C9" s="21" t="s">
        <v>151</v>
      </c>
      <c r="D9" s="58">
        <v>578.38948931471805</v>
      </c>
      <c r="E9" s="59"/>
      <c r="F9" s="58">
        <v>751.91310090547904</v>
      </c>
      <c r="G9" s="59"/>
      <c r="H9" s="58">
        <v>892.15324947210695</v>
      </c>
      <c r="I9" s="59"/>
      <c r="J9" s="58">
        <v>2171.8496127363001</v>
      </c>
      <c r="K9" s="59"/>
      <c r="L9" s="58">
        <v>1574.3426484690101</v>
      </c>
      <c r="M9" s="59"/>
      <c r="N9" s="58">
        <v>970.66672511587296</v>
      </c>
      <c r="O9" s="60"/>
      <c r="P9" s="60">
        <v>1259.94404194105</v>
      </c>
      <c r="Q9" s="59"/>
      <c r="R9" s="58">
        <v>2805.21421876053</v>
      </c>
      <c r="S9" s="59"/>
      <c r="T9" s="58">
        <v>3149.8058166186302</v>
      </c>
      <c r="U9" s="59"/>
      <c r="V9" s="58">
        <v>1354.4504541588999</v>
      </c>
      <c r="W9" s="59"/>
    </row>
    <row r="10" spans="1:23" ht="33.75" customHeight="1" x14ac:dyDescent="0.3">
      <c r="A10" s="33"/>
      <c r="B10" s="31"/>
      <c r="C10" s="21" t="s">
        <v>152</v>
      </c>
      <c r="D10" s="61">
        <v>213182607.11465499</v>
      </c>
      <c r="E10" s="62"/>
      <c r="F10" s="61">
        <v>143498466.44681701</v>
      </c>
      <c r="G10" s="62"/>
      <c r="H10" s="61">
        <v>350596165.67417997</v>
      </c>
      <c r="I10" s="62"/>
      <c r="J10" s="61">
        <v>644994531.31062102</v>
      </c>
      <c r="K10" s="62"/>
      <c r="L10" s="61">
        <v>195399086.34049001</v>
      </c>
      <c r="M10" s="62"/>
      <c r="N10" s="61">
        <v>115130948.368837</v>
      </c>
      <c r="O10" s="70"/>
      <c r="P10" s="70">
        <v>287861655.86572802</v>
      </c>
      <c r="Q10" s="62"/>
      <c r="R10" s="61">
        <v>594465756.67919302</v>
      </c>
      <c r="S10" s="62"/>
      <c r="T10" s="61">
        <v>126907334.598335</v>
      </c>
      <c r="U10" s="62"/>
      <c r="V10" s="61">
        <v>2672036552.39886</v>
      </c>
      <c r="W10" s="62"/>
    </row>
    <row r="11" spans="1:23" ht="36" customHeight="1" x14ac:dyDescent="0.3">
      <c r="A11" s="34"/>
      <c r="B11" s="10"/>
      <c r="C11" s="22" t="s">
        <v>15</v>
      </c>
      <c r="D11" s="63" t="s">
        <v>16</v>
      </c>
      <c r="E11" s="63"/>
      <c r="F11" s="63" t="s">
        <v>16</v>
      </c>
      <c r="G11" s="63"/>
      <c r="H11" s="63" t="s">
        <v>16</v>
      </c>
      <c r="I11" s="63"/>
      <c r="J11" s="63" t="s">
        <v>16</v>
      </c>
      <c r="K11" s="63"/>
      <c r="L11" s="63" t="s">
        <v>16</v>
      </c>
      <c r="M11" s="63"/>
      <c r="N11" s="63" t="s">
        <v>16</v>
      </c>
      <c r="O11" s="63"/>
      <c r="P11" s="63" t="s">
        <v>16</v>
      </c>
      <c r="Q11" s="63"/>
      <c r="R11" s="63" t="s">
        <v>16</v>
      </c>
      <c r="S11" s="63"/>
      <c r="T11" s="63" t="s">
        <v>16</v>
      </c>
      <c r="U11" s="63"/>
      <c r="V11" s="63" t="s">
        <v>16</v>
      </c>
      <c r="W11" s="63"/>
    </row>
    <row r="12" spans="1:23" x14ac:dyDescent="0.3">
      <c r="C12" s="23" t="s">
        <v>17</v>
      </c>
      <c r="D12" s="57">
        <v>0.20819746499646599</v>
      </c>
      <c r="E12" s="57"/>
      <c r="F12" s="57">
        <v>0.18914974350862401</v>
      </c>
      <c r="G12" s="57"/>
      <c r="H12" s="57">
        <v>0.244697349227952</v>
      </c>
      <c r="I12" s="57"/>
      <c r="J12" s="57">
        <v>0.215480642172275</v>
      </c>
      <c r="K12" s="57"/>
      <c r="L12" s="57">
        <v>0.20741966191410199</v>
      </c>
      <c r="M12" s="57"/>
      <c r="N12" s="57">
        <v>0.17607626883715899</v>
      </c>
      <c r="O12" s="57"/>
      <c r="P12" s="57">
        <v>0.176853037926095</v>
      </c>
      <c r="Q12" s="57"/>
      <c r="R12" s="57">
        <v>0.251835818173614</v>
      </c>
      <c r="S12" s="57"/>
      <c r="T12" s="57">
        <v>0.22669040244226399</v>
      </c>
      <c r="U12" s="57"/>
      <c r="V12" s="57">
        <v>0.22145242231576101</v>
      </c>
      <c r="W12" s="57"/>
    </row>
    <row r="13" spans="1:23" x14ac:dyDescent="0.3">
      <c r="C13" s="23" t="s">
        <v>18</v>
      </c>
      <c r="D13" s="56">
        <v>0.106516485643186</v>
      </c>
      <c r="E13" s="56"/>
      <c r="F13" s="56">
        <v>3.7903517942876899E-2</v>
      </c>
      <c r="G13" s="56"/>
      <c r="H13" s="56">
        <v>4.7526345993069999E-2</v>
      </c>
      <c r="I13" s="56"/>
      <c r="J13" s="56">
        <v>6.1971050962610803E-2</v>
      </c>
      <c r="K13" s="56"/>
      <c r="L13" s="56">
        <v>2.9658795557513599E-2</v>
      </c>
      <c r="M13" s="56"/>
      <c r="N13" s="56">
        <v>3.36494874706793E-2</v>
      </c>
      <c r="O13" s="56"/>
      <c r="P13" s="56">
        <v>4.7263827050281502E-2</v>
      </c>
      <c r="Q13" s="56"/>
      <c r="R13" s="56">
        <v>9.9121176233310598E-2</v>
      </c>
      <c r="S13" s="56"/>
      <c r="T13" s="56">
        <v>9.9911463186244498E-2</v>
      </c>
      <c r="U13" s="56"/>
      <c r="V13" s="56">
        <v>7.1828543334752401E-2</v>
      </c>
      <c r="W13" s="56"/>
    </row>
    <row r="14" spans="1:23" x14ac:dyDescent="0.3">
      <c r="C14" s="23" t="s">
        <v>19</v>
      </c>
      <c r="D14" s="56">
        <v>0.25062776878473098</v>
      </c>
      <c r="E14" s="56"/>
      <c r="F14" s="56">
        <v>0.26440026210353301</v>
      </c>
      <c r="G14" s="56"/>
      <c r="H14" s="56">
        <v>0.22012238987869701</v>
      </c>
      <c r="I14" s="56"/>
      <c r="J14" s="56">
        <v>0.192484976995939</v>
      </c>
      <c r="K14" s="56"/>
      <c r="L14" s="56">
        <v>0.13692092362758601</v>
      </c>
      <c r="M14" s="56"/>
      <c r="N14" s="56">
        <v>0.232570190756926</v>
      </c>
      <c r="O14" s="56"/>
      <c r="P14" s="56">
        <v>0.19421567582993701</v>
      </c>
      <c r="Q14" s="56"/>
      <c r="R14" s="56">
        <v>0.21353764236790601</v>
      </c>
      <c r="S14" s="56"/>
      <c r="T14" s="56">
        <v>0.194383571269797</v>
      </c>
      <c r="U14" s="56"/>
      <c r="V14" s="56">
        <v>0.206104404445377</v>
      </c>
      <c r="W14" s="56"/>
    </row>
    <row r="15" spans="1:23" x14ac:dyDescent="0.3">
      <c r="C15" s="23" t="s">
        <v>20</v>
      </c>
      <c r="D15" s="56">
        <v>6.9199883625453804E-2</v>
      </c>
      <c r="E15" s="56"/>
      <c r="F15" s="56">
        <v>0.10558694379382599</v>
      </c>
      <c r="G15" s="56"/>
      <c r="H15" s="56">
        <v>8.2483822498047199E-2</v>
      </c>
      <c r="I15" s="56"/>
      <c r="J15" s="56">
        <v>9.8309268177821096E-2</v>
      </c>
      <c r="K15" s="56"/>
      <c r="L15" s="56">
        <v>5.7550016499979498E-2</v>
      </c>
      <c r="M15" s="56"/>
      <c r="N15" s="56">
        <v>9.1205130051880898E-2</v>
      </c>
      <c r="O15" s="56"/>
      <c r="P15" s="56">
        <v>8.52464235045612E-2</v>
      </c>
      <c r="Q15" s="56"/>
      <c r="R15" s="56">
        <v>0.116731418260416</v>
      </c>
      <c r="S15" s="56"/>
      <c r="T15" s="56">
        <v>0.105402814953358</v>
      </c>
      <c r="U15" s="56"/>
      <c r="V15" s="56">
        <v>9.7005187587865804E-2</v>
      </c>
      <c r="W15" s="56"/>
    </row>
    <row r="16" spans="1:23" x14ac:dyDescent="0.3">
      <c r="C16" s="23" t="s">
        <v>21</v>
      </c>
      <c r="D16" s="56">
        <v>0.20730755162779399</v>
      </c>
      <c r="E16" s="56"/>
      <c r="F16" s="56">
        <v>0.25016417772199201</v>
      </c>
      <c r="G16" s="56"/>
      <c r="H16" s="56">
        <v>0.17760282615032399</v>
      </c>
      <c r="I16" s="56"/>
      <c r="J16" s="56">
        <v>0.26435503464221999</v>
      </c>
      <c r="K16" s="56"/>
      <c r="L16" s="56">
        <v>0.15432265021250499</v>
      </c>
      <c r="M16" s="56"/>
      <c r="N16" s="56">
        <v>0.24363947284596399</v>
      </c>
      <c r="O16" s="56"/>
      <c r="P16" s="56">
        <v>0.21524290667514701</v>
      </c>
      <c r="Q16" s="56"/>
      <c r="R16" s="56">
        <v>0.17843830714852299</v>
      </c>
      <c r="S16" s="56"/>
      <c r="T16" s="56">
        <v>0.21387209813251001</v>
      </c>
      <c r="U16" s="56"/>
      <c r="V16" s="56">
        <v>0.206918126742166</v>
      </c>
      <c r="W16" s="56"/>
    </row>
    <row r="17" spans="3:24" x14ac:dyDescent="0.3">
      <c r="C17" s="23" t="s">
        <v>22</v>
      </c>
      <c r="D17" s="56">
        <v>1.5856615676578499E-2</v>
      </c>
      <c r="E17" s="56"/>
      <c r="F17" s="56">
        <v>2.9808078070537598E-2</v>
      </c>
      <c r="G17" s="56"/>
      <c r="H17" s="56">
        <v>3.9877787991047298E-2</v>
      </c>
      <c r="I17" s="56"/>
      <c r="J17" s="56">
        <v>8.26406698670255E-3</v>
      </c>
      <c r="K17" s="56"/>
      <c r="L17" s="56">
        <v>5.51380215435264E-2</v>
      </c>
      <c r="M17" s="56"/>
      <c r="N17" s="56">
        <v>3.8490719361554598E-2</v>
      </c>
      <c r="O17" s="56"/>
      <c r="P17" s="56">
        <v>2.3711685039223999E-2</v>
      </c>
      <c r="Q17" s="56"/>
      <c r="R17" s="56">
        <v>1.76225983900152E-2</v>
      </c>
      <c r="S17" s="56"/>
      <c r="T17" s="56">
        <v>1.61364374137552E-2</v>
      </c>
      <c r="U17" s="56"/>
      <c r="V17" s="56">
        <v>2.26089272554519E-2</v>
      </c>
      <c r="W17" s="56"/>
    </row>
    <row r="18" spans="3:24" x14ac:dyDescent="0.3">
      <c r="C18" s="23" t="s">
        <v>23</v>
      </c>
      <c r="D18" s="56">
        <v>8.3313401964796502E-2</v>
      </c>
      <c r="E18" s="56"/>
      <c r="F18" s="56">
        <v>7.4423002150759504E-2</v>
      </c>
      <c r="G18" s="56"/>
      <c r="H18" s="56">
        <v>9.1147781931562297E-2</v>
      </c>
      <c r="I18" s="56"/>
      <c r="J18" s="56">
        <v>9.9272277346157706E-2</v>
      </c>
      <c r="K18" s="56"/>
      <c r="L18" s="56">
        <v>6.2774944794974905E-2</v>
      </c>
      <c r="M18" s="56"/>
      <c r="N18" s="56">
        <v>8.0084666617018796E-2</v>
      </c>
      <c r="O18" s="56"/>
      <c r="P18" s="56">
        <v>7.0228923718260797E-2</v>
      </c>
      <c r="Q18" s="56"/>
      <c r="R18" s="56">
        <v>6.9523472256424093E-2</v>
      </c>
      <c r="S18" s="56"/>
      <c r="T18" s="56">
        <v>6.2618603441379206E-2</v>
      </c>
      <c r="U18" s="56"/>
      <c r="V18" s="56">
        <v>7.6989694725184799E-2</v>
      </c>
      <c r="W18" s="56"/>
    </row>
    <row r="19" spans="3:24" x14ac:dyDescent="0.3">
      <c r="C19" s="23" t="s">
        <v>24</v>
      </c>
      <c r="D19" s="55">
        <v>5.8980827680993997E-2</v>
      </c>
      <c r="E19" s="55"/>
      <c r="F19" s="55">
        <v>4.8564274707850998E-2</v>
      </c>
      <c r="G19" s="55"/>
      <c r="H19" s="55">
        <v>9.6541696329299501E-2</v>
      </c>
      <c r="I19" s="55"/>
      <c r="J19" s="55">
        <v>5.9862682716273097E-2</v>
      </c>
      <c r="K19" s="55"/>
      <c r="L19" s="55">
        <v>0.29621498584981298</v>
      </c>
      <c r="M19" s="55"/>
      <c r="N19" s="55">
        <v>0.104284064058817</v>
      </c>
      <c r="O19" s="55"/>
      <c r="P19" s="55">
        <v>0.18723752025649401</v>
      </c>
      <c r="Q19" s="55"/>
      <c r="R19" s="55">
        <v>5.31895671697903E-2</v>
      </c>
      <c r="S19" s="55"/>
      <c r="T19" s="55">
        <v>8.0984609160691404E-2</v>
      </c>
      <c r="U19" s="55"/>
      <c r="V19" s="55">
        <v>9.7092693593441803E-2</v>
      </c>
      <c r="W19" s="55"/>
    </row>
    <row r="20" spans="3:24" ht="36" customHeight="1" x14ac:dyDescent="0.3">
      <c r="C20" s="22" t="s">
        <v>25</v>
      </c>
      <c r="D20" s="26" t="s">
        <v>26</v>
      </c>
      <c r="E20" s="27" t="s">
        <v>16</v>
      </c>
      <c r="F20" s="26" t="s">
        <v>26</v>
      </c>
      <c r="G20" s="27" t="s">
        <v>16</v>
      </c>
      <c r="H20" s="26" t="s">
        <v>26</v>
      </c>
      <c r="I20" s="27" t="s">
        <v>16</v>
      </c>
      <c r="J20" s="26" t="s">
        <v>26</v>
      </c>
      <c r="K20" s="27" t="s">
        <v>16</v>
      </c>
      <c r="L20" s="26" t="s">
        <v>26</v>
      </c>
      <c r="M20" s="27" t="s">
        <v>16</v>
      </c>
      <c r="N20" s="26" t="s">
        <v>26</v>
      </c>
      <c r="O20" s="27" t="s">
        <v>16</v>
      </c>
      <c r="P20" s="26" t="s">
        <v>26</v>
      </c>
      <c r="Q20" s="27" t="s">
        <v>16</v>
      </c>
      <c r="R20" s="26" t="s">
        <v>26</v>
      </c>
      <c r="S20" s="27" t="s">
        <v>16</v>
      </c>
      <c r="T20" s="26" t="s">
        <v>26</v>
      </c>
      <c r="U20" s="27" t="s">
        <v>16</v>
      </c>
      <c r="V20" s="26" t="s">
        <v>26</v>
      </c>
      <c r="W20" s="27" t="s">
        <v>16</v>
      </c>
    </row>
    <row r="21" spans="3:24" x14ac:dyDescent="0.3">
      <c r="C21" s="23" t="s">
        <v>27</v>
      </c>
      <c r="D21" s="9">
        <v>24604.7228821514</v>
      </c>
      <c r="E21" s="24">
        <v>6.6755507380036203E-2</v>
      </c>
      <c r="F21" s="9">
        <v>36678.772778657702</v>
      </c>
      <c r="G21" s="24">
        <v>0.192191947832622</v>
      </c>
      <c r="H21" s="9">
        <v>15406.273514738201</v>
      </c>
      <c r="I21" s="24">
        <v>3.92039569286197E-2</v>
      </c>
      <c r="J21" s="9">
        <v>12943.372728824001</v>
      </c>
      <c r="K21" s="24">
        <v>4.35834068104059E-2</v>
      </c>
      <c r="L21" s="9">
        <v>4195.5314011295204</v>
      </c>
      <c r="M21" s="24">
        <v>3.3803658663374397E-2</v>
      </c>
      <c r="N21" s="9">
        <v>16525.864584084</v>
      </c>
      <c r="O21" s="24">
        <v>0.13932923408353601</v>
      </c>
      <c r="P21" s="9">
        <v>30909.551496532102</v>
      </c>
      <c r="Q21" s="24">
        <v>0.13528826939455599</v>
      </c>
      <c r="R21" s="9">
        <v>13932.542087805299</v>
      </c>
      <c r="S21" s="24">
        <v>6.5746032852288805E-2</v>
      </c>
      <c r="T21" s="9">
        <v>4444.2006196156099</v>
      </c>
      <c r="U21" s="24">
        <v>0.110303860735793</v>
      </c>
      <c r="V21" s="9">
        <v>159640.83209353799</v>
      </c>
      <c r="W21" s="24">
        <v>8.0921646576008796E-2</v>
      </c>
      <c r="X21" s="39"/>
    </row>
    <row r="22" spans="3:24" x14ac:dyDescent="0.3">
      <c r="C22" s="23" t="s">
        <v>28</v>
      </c>
      <c r="D22" s="9">
        <v>72332.848907913605</v>
      </c>
      <c r="E22" s="24">
        <v>0.196247527444985</v>
      </c>
      <c r="F22" s="9">
        <v>37745.608459249801</v>
      </c>
      <c r="G22" s="24">
        <v>0.19778202656038299</v>
      </c>
      <c r="H22" s="9">
        <v>51325.431240897102</v>
      </c>
      <c r="I22" s="24">
        <v>0.13060653465525299</v>
      </c>
      <c r="J22" s="9">
        <v>26192.6989965219</v>
      </c>
      <c r="K22" s="24">
        <v>8.8197031774086193E-2</v>
      </c>
      <c r="L22" s="9">
        <v>5611.9380157056503</v>
      </c>
      <c r="M22" s="24">
        <v>4.5215735263441602E-2</v>
      </c>
      <c r="N22" s="9">
        <v>24264.0766462416</v>
      </c>
      <c r="O22" s="24">
        <v>0.20456994535226899</v>
      </c>
      <c r="P22" s="9">
        <v>38448.939557900398</v>
      </c>
      <c r="Q22" s="24">
        <v>0.16828747882116099</v>
      </c>
      <c r="R22" s="9">
        <v>28956.7302958742</v>
      </c>
      <c r="S22" s="24">
        <v>0.136643415776489</v>
      </c>
      <c r="T22" s="9">
        <v>7292.7856770991903</v>
      </c>
      <c r="U22" s="24">
        <v>0.181004973572122</v>
      </c>
      <c r="V22" s="9">
        <v>292171.05779740302</v>
      </c>
      <c r="W22" s="24">
        <v>0.14810097622748</v>
      </c>
      <c r="X22" s="39"/>
    </row>
    <row r="23" spans="3:24" x14ac:dyDescent="0.3">
      <c r="C23" s="23" t="s">
        <v>29</v>
      </c>
      <c r="D23" s="9">
        <v>133204.979248413</v>
      </c>
      <c r="E23" s="24">
        <v>0.361400777316841</v>
      </c>
      <c r="F23" s="9">
        <v>43724.715675227701</v>
      </c>
      <c r="G23" s="24">
        <v>0.22911176240169601</v>
      </c>
      <c r="H23" s="9">
        <v>137840.837286872</v>
      </c>
      <c r="I23" s="24">
        <v>0.35076011358813097</v>
      </c>
      <c r="J23" s="9">
        <v>53297.831166370197</v>
      </c>
      <c r="K23" s="24">
        <v>0.17946644251874999</v>
      </c>
      <c r="L23" s="9">
        <v>24044.4799926132</v>
      </c>
      <c r="M23" s="24">
        <v>0.19372787775818201</v>
      </c>
      <c r="N23" s="9">
        <v>31303.011460424201</v>
      </c>
      <c r="O23" s="24">
        <v>0.26391506411649601</v>
      </c>
      <c r="P23" s="9">
        <v>51057.460213898798</v>
      </c>
      <c r="Q23" s="24">
        <v>0.22347381626662399</v>
      </c>
      <c r="R23" s="9">
        <v>52942.378810164402</v>
      </c>
      <c r="S23" s="24">
        <v>0.24982887936710199</v>
      </c>
      <c r="T23" s="9">
        <v>9102.5075535561991</v>
      </c>
      <c r="U23" s="24">
        <v>0.225921782446627</v>
      </c>
      <c r="V23" s="9">
        <v>536518.20140753896</v>
      </c>
      <c r="W23" s="24">
        <v>0.271960097592439</v>
      </c>
      <c r="X23" s="39"/>
    </row>
    <row r="24" spans="3:24" x14ac:dyDescent="0.3">
      <c r="C24" s="23" t="s">
        <v>30</v>
      </c>
      <c r="D24" s="9">
        <v>100315.620393347</v>
      </c>
      <c r="E24" s="24">
        <v>0.27216807803833498</v>
      </c>
      <c r="F24" s="9">
        <v>49730.611034974499</v>
      </c>
      <c r="G24" s="24">
        <v>0.26058186459498101</v>
      </c>
      <c r="H24" s="9">
        <v>136689.31117798301</v>
      </c>
      <c r="I24" s="24">
        <v>0.34782985404601202</v>
      </c>
      <c r="J24" s="9">
        <v>96102.473031524001</v>
      </c>
      <c r="K24" s="24">
        <v>0.32359982713713797</v>
      </c>
      <c r="L24" s="9">
        <v>57063.121341566002</v>
      </c>
      <c r="M24" s="24">
        <v>0.45976113432918297</v>
      </c>
      <c r="N24" s="9">
        <v>35030.2694126723</v>
      </c>
      <c r="O24" s="24">
        <v>0.295339501432693</v>
      </c>
      <c r="P24" s="9">
        <v>69077.255454312704</v>
      </c>
      <c r="Q24" s="24">
        <v>0.30234480581150303</v>
      </c>
      <c r="R24" s="9">
        <v>69763.714862893903</v>
      </c>
      <c r="S24" s="24">
        <v>0.32920679229730099</v>
      </c>
      <c r="T24" s="9">
        <v>10899.2692793774</v>
      </c>
      <c r="U24" s="24">
        <v>0.270516923877827</v>
      </c>
      <c r="V24" s="9">
        <v>624671.64598865097</v>
      </c>
      <c r="W24" s="24">
        <v>0.31664491784363202</v>
      </c>
      <c r="X24" s="39"/>
    </row>
    <row r="25" spans="3:24" ht="12" customHeight="1" x14ac:dyDescent="0.3">
      <c r="C25" s="23" t="s">
        <v>31</v>
      </c>
      <c r="D25" s="9">
        <v>38121.498588174902</v>
      </c>
      <c r="E25" s="24">
        <v>0.10342810981980199</v>
      </c>
      <c r="F25" s="9">
        <v>22964.7743118902</v>
      </c>
      <c r="G25" s="24">
        <v>0.120332398610319</v>
      </c>
      <c r="H25" s="9">
        <v>51715.6603195098</v>
      </c>
      <c r="I25" s="24">
        <v>0.13159954078198399</v>
      </c>
      <c r="J25" s="9">
        <v>108442.99480676001</v>
      </c>
      <c r="K25" s="24">
        <v>0.36515329175961903</v>
      </c>
      <c r="L25" s="9">
        <v>33199.642478985501</v>
      </c>
      <c r="M25" s="24">
        <v>0.26749159398581901</v>
      </c>
      <c r="N25" s="9">
        <v>11486.9510794417</v>
      </c>
      <c r="O25" s="24">
        <v>9.6846255015006502E-2</v>
      </c>
      <c r="P25" s="9">
        <v>38978.571613045402</v>
      </c>
      <c r="Q25" s="24">
        <v>0.170605629706155</v>
      </c>
      <c r="R25" s="9">
        <v>46319.201003262198</v>
      </c>
      <c r="S25" s="24">
        <v>0.21857487970681899</v>
      </c>
      <c r="T25" s="9">
        <v>8551.7633303515795</v>
      </c>
      <c r="U25" s="24">
        <v>0.21225245936762999</v>
      </c>
      <c r="V25" s="9">
        <v>359781.05753142101</v>
      </c>
      <c r="W25" s="24">
        <v>0.18237236176044</v>
      </c>
      <c r="X25" s="39"/>
    </row>
    <row r="26" spans="3:24" ht="36" customHeight="1" x14ac:dyDescent="0.3">
      <c r="C26" s="22" t="s">
        <v>32</v>
      </c>
      <c r="D26" s="26" t="s">
        <v>26</v>
      </c>
      <c r="E26" s="27" t="s">
        <v>16</v>
      </c>
      <c r="F26" s="26" t="s">
        <v>26</v>
      </c>
      <c r="G26" s="27" t="s">
        <v>16</v>
      </c>
      <c r="H26" s="26" t="s">
        <v>26</v>
      </c>
      <c r="I26" s="27" t="s">
        <v>16</v>
      </c>
      <c r="J26" s="26" t="s">
        <v>26</v>
      </c>
      <c r="K26" s="27" t="s">
        <v>16</v>
      </c>
      <c r="L26" s="26" t="s">
        <v>26</v>
      </c>
      <c r="M26" s="27" t="s">
        <v>16</v>
      </c>
      <c r="N26" s="26" t="s">
        <v>26</v>
      </c>
      <c r="O26" s="27" t="s">
        <v>16</v>
      </c>
      <c r="P26" s="26" t="s">
        <v>26</v>
      </c>
      <c r="Q26" s="27" t="s">
        <v>16</v>
      </c>
      <c r="R26" s="26" t="s">
        <v>26</v>
      </c>
      <c r="S26" s="27" t="s">
        <v>16</v>
      </c>
      <c r="T26" s="26" t="s">
        <v>26</v>
      </c>
      <c r="U26" s="27" t="s">
        <v>16</v>
      </c>
      <c r="V26" s="26" t="s">
        <v>26</v>
      </c>
      <c r="W26" s="27" t="s">
        <v>16</v>
      </c>
      <c r="X26" s="39"/>
    </row>
    <row r="27" spans="3:24" x14ac:dyDescent="0.3">
      <c r="C27" s="11" t="s">
        <v>33</v>
      </c>
      <c r="D27" s="10">
        <v>337316.88538771949</v>
      </c>
      <c r="E27" s="25">
        <v>0.91518038791834466</v>
      </c>
      <c r="F27" s="10">
        <v>157124.48792088259</v>
      </c>
      <c r="G27" s="25">
        <v>0.82331166225084496</v>
      </c>
      <c r="H27" s="10">
        <v>356195.60587509169</v>
      </c>
      <c r="I27" s="25">
        <v>0.90640200419211869</v>
      </c>
      <c r="J27" s="10">
        <v>261719.36659165853</v>
      </c>
      <c r="K27" s="25">
        <v>0.881271200583161</v>
      </c>
      <c r="L27" s="10">
        <v>112552.70158474066</v>
      </c>
      <c r="M27" s="25">
        <v>0.90684414970339877</v>
      </c>
      <c r="N27" s="10">
        <v>106820.68749153406</v>
      </c>
      <c r="O27" s="25">
        <v>0.90060308171750536</v>
      </c>
      <c r="P27" s="10">
        <v>199205.7454398284</v>
      </c>
      <c r="Q27" s="25">
        <v>0.87190526064509799</v>
      </c>
      <c r="R27" s="10">
        <v>181519.83246054812</v>
      </c>
      <c r="S27" s="25">
        <v>0.85657081048681993</v>
      </c>
      <c r="T27" s="10">
        <v>31714.861549881141</v>
      </c>
      <c r="U27" s="25">
        <v>0.78715430986902901</v>
      </c>
      <c r="V27" s="10">
        <v>1744170.1743018795</v>
      </c>
      <c r="W27" s="25">
        <v>0.88411667968865504</v>
      </c>
      <c r="X27" s="39"/>
    </row>
    <row r="28" spans="3:24" x14ac:dyDescent="0.3">
      <c r="C28" s="23" t="s">
        <v>34</v>
      </c>
      <c r="D28" s="9">
        <v>285159.68770983198</v>
      </c>
      <c r="E28" s="24">
        <v>0.77367177547898403</v>
      </c>
      <c r="F28" s="9">
        <v>88230.936373634206</v>
      </c>
      <c r="G28" s="24">
        <v>0.46231850839382099</v>
      </c>
      <c r="H28" s="9">
        <v>318957.95004625502</v>
      </c>
      <c r="I28" s="24">
        <v>0.81164427748812895</v>
      </c>
      <c r="J28" s="9">
        <v>204829.06559998301</v>
      </c>
      <c r="K28" s="24">
        <v>0.68970805984434602</v>
      </c>
      <c r="L28" s="9">
        <v>104984.792035908</v>
      </c>
      <c r="M28" s="24">
        <v>0.84586902957555099</v>
      </c>
      <c r="N28" s="9">
        <v>70981.362921235195</v>
      </c>
      <c r="O28" s="24">
        <v>0.59844245241765004</v>
      </c>
      <c r="P28" s="9">
        <v>126903.489099156</v>
      </c>
      <c r="Q28" s="24">
        <v>0.55544492201001205</v>
      </c>
      <c r="R28" s="9">
        <v>125877.563378707</v>
      </c>
      <c r="S28" s="24">
        <v>0.59400146542576604</v>
      </c>
      <c r="T28" s="9">
        <v>19660.937895564701</v>
      </c>
      <c r="U28" s="24">
        <v>0.487979175826453</v>
      </c>
      <c r="V28" s="9">
        <v>1345585.78506027</v>
      </c>
      <c r="W28" s="24">
        <v>0.68207497986823995</v>
      </c>
      <c r="X28" s="39"/>
    </row>
    <row r="29" spans="3:24" x14ac:dyDescent="0.3">
      <c r="C29" s="23" t="s">
        <v>35</v>
      </c>
      <c r="D29" s="9">
        <v>40593.224485359802</v>
      </c>
      <c r="E29" s="24">
        <v>0.110134192922678</v>
      </c>
      <c r="F29" s="9">
        <v>64580.7601964325</v>
      </c>
      <c r="G29" s="24">
        <v>0.33839469410726702</v>
      </c>
      <c r="H29" s="9">
        <v>27405.141406191298</v>
      </c>
      <c r="I29" s="24">
        <v>6.9737174423344706E-2</v>
      </c>
      <c r="J29" s="9">
        <v>48892.1377262186</v>
      </c>
      <c r="K29" s="24">
        <v>0.164631427449111</v>
      </c>
      <c r="L29" s="9">
        <v>6111.10838689922</v>
      </c>
      <c r="M29" s="24">
        <v>4.92375821356053E-2</v>
      </c>
      <c r="N29" s="9">
        <v>33364.487604342597</v>
      </c>
      <c r="O29" s="24">
        <v>0.281295328292826</v>
      </c>
      <c r="P29" s="9">
        <v>63742.299060309102</v>
      </c>
      <c r="Q29" s="24">
        <v>0.27899419142548798</v>
      </c>
      <c r="R29" s="9">
        <v>40038.246674234601</v>
      </c>
      <c r="S29" s="24">
        <v>0.18893579252104201</v>
      </c>
      <c r="T29" s="9">
        <v>8569.8182384434695</v>
      </c>
      <c r="U29" s="24">
        <v>0.21270057731689099</v>
      </c>
      <c r="V29" s="9">
        <v>333297.22377843101</v>
      </c>
      <c r="W29" s="24">
        <v>0.168947754742096</v>
      </c>
      <c r="X29" s="39"/>
    </row>
    <row r="30" spans="3:24" x14ac:dyDescent="0.3">
      <c r="C30" s="23" t="s">
        <v>36</v>
      </c>
      <c r="D30" s="9">
        <v>11563.973192527699</v>
      </c>
      <c r="E30" s="24">
        <v>3.1374419516682003E-2</v>
      </c>
      <c r="F30" s="9">
        <v>4312.7913508158899</v>
      </c>
      <c r="G30" s="24">
        <v>2.2598459749757299E-2</v>
      </c>
      <c r="H30" s="9">
        <v>9832.5144226453995</v>
      </c>
      <c r="I30" s="24">
        <v>2.5020552280644901E-2</v>
      </c>
      <c r="J30" s="9">
        <v>7998.1632654569403</v>
      </c>
      <c r="K30" s="24">
        <v>2.69317132897035E-2</v>
      </c>
      <c r="L30" s="9">
        <v>1456.80116193344</v>
      </c>
      <c r="M30" s="24">
        <v>1.17375379922427E-2</v>
      </c>
      <c r="N30" s="9">
        <v>2474.83696595628</v>
      </c>
      <c r="O30" s="24">
        <v>2.0865301007028901E-2</v>
      </c>
      <c r="P30" s="9">
        <v>8559.9572803633</v>
      </c>
      <c r="Q30" s="24">
        <v>3.7466147209596803E-2</v>
      </c>
      <c r="R30" s="9">
        <v>15604.022407606501</v>
      </c>
      <c r="S30" s="24">
        <v>7.3633552540012207E-2</v>
      </c>
      <c r="T30" s="9">
        <v>3484.1054158729698</v>
      </c>
      <c r="U30" s="24">
        <v>8.6474556725684701E-2</v>
      </c>
      <c r="V30" s="9">
        <v>65287.165463178397</v>
      </c>
      <c r="W30" s="24">
        <v>3.3093945078319302E-2</v>
      </c>
      <c r="X30" s="39"/>
    </row>
    <row r="31" spans="3:24" x14ac:dyDescent="0.3">
      <c r="C31" s="11" t="s">
        <v>37</v>
      </c>
      <c r="D31" s="10">
        <v>31262.784632280898</v>
      </c>
      <c r="E31" s="25">
        <v>8.4819612081655296E-2</v>
      </c>
      <c r="F31" s="10">
        <v>33719.994339117497</v>
      </c>
      <c r="G31" s="25">
        <v>0.17668833774915499</v>
      </c>
      <c r="H31" s="10">
        <v>36781.907664908496</v>
      </c>
      <c r="I31" s="25">
        <v>9.3597995807881307E-2</v>
      </c>
      <c r="J31" s="10">
        <v>35260.004138341399</v>
      </c>
      <c r="K31" s="25">
        <v>0.118728799416839</v>
      </c>
      <c r="L31" s="10">
        <v>11562.011645259499</v>
      </c>
      <c r="M31" s="25">
        <v>9.31558502966012E-2</v>
      </c>
      <c r="N31" s="10">
        <v>11789.485691329601</v>
      </c>
      <c r="O31" s="25">
        <v>9.9396918282494598E-2</v>
      </c>
      <c r="P31" s="10">
        <v>29266.032895861201</v>
      </c>
      <c r="Q31" s="25">
        <v>0.12809473935490201</v>
      </c>
      <c r="R31" s="10">
        <v>30394.7345994522</v>
      </c>
      <c r="S31" s="25">
        <v>0.14342918951318001</v>
      </c>
      <c r="T31" s="10">
        <v>8575.6649101188596</v>
      </c>
      <c r="U31" s="25">
        <v>0.21284569013097099</v>
      </c>
      <c r="V31" s="10">
        <v>228612.62051666999</v>
      </c>
      <c r="W31" s="25">
        <v>0.115883320311345</v>
      </c>
      <c r="X31" s="39"/>
    </row>
    <row r="32" spans="3:24" ht="36" customHeight="1" x14ac:dyDescent="0.3">
      <c r="C32" s="28" t="s">
        <v>163</v>
      </c>
      <c r="D32" s="26" t="s">
        <v>26</v>
      </c>
      <c r="E32" s="27" t="s">
        <v>16</v>
      </c>
      <c r="F32" s="26" t="s">
        <v>26</v>
      </c>
      <c r="G32" s="27" t="s">
        <v>16</v>
      </c>
      <c r="H32" s="26" t="s">
        <v>26</v>
      </c>
      <c r="I32" s="27" t="s">
        <v>16</v>
      </c>
      <c r="J32" s="26" t="s">
        <v>26</v>
      </c>
      <c r="K32" s="27" t="s">
        <v>16</v>
      </c>
      <c r="L32" s="26" t="s">
        <v>26</v>
      </c>
      <c r="M32" s="27" t="s">
        <v>16</v>
      </c>
      <c r="N32" s="27"/>
      <c r="O32" s="27"/>
      <c r="P32" s="27"/>
      <c r="Q32" s="27"/>
      <c r="R32" s="26" t="s">
        <v>26</v>
      </c>
      <c r="S32" s="27" t="s">
        <v>16</v>
      </c>
      <c r="T32" s="26" t="s">
        <v>26</v>
      </c>
      <c r="U32" s="27" t="s">
        <v>16</v>
      </c>
      <c r="V32" s="26" t="s">
        <v>26</v>
      </c>
      <c r="W32" s="27" t="s">
        <v>16</v>
      </c>
      <c r="X32" s="39"/>
    </row>
    <row r="33" spans="3:24" x14ac:dyDescent="0.3">
      <c r="C33" s="23" t="s">
        <v>38</v>
      </c>
      <c r="D33" s="9">
        <v>69206.2844497427</v>
      </c>
      <c r="E33" s="24">
        <v>0.187764790298899</v>
      </c>
      <c r="F33" s="9">
        <v>60868.883073712503</v>
      </c>
      <c r="G33" s="24">
        <v>0.31894494592087203</v>
      </c>
      <c r="H33" s="9">
        <v>64343.901441960399</v>
      </c>
      <c r="I33" s="24">
        <v>0.16373430851638601</v>
      </c>
      <c r="J33" s="9">
        <v>65685.053040532395</v>
      </c>
      <c r="K33" s="24">
        <v>0.22117715745397801</v>
      </c>
      <c r="L33" s="9">
        <v>17985.013372310601</v>
      </c>
      <c r="M33" s="24">
        <v>0.14490637656296301</v>
      </c>
      <c r="N33" s="9">
        <v>31430.082500659799</v>
      </c>
      <c r="O33" s="24">
        <v>0.26498639751754999</v>
      </c>
      <c r="P33" s="9">
        <v>63551.087711469801</v>
      </c>
      <c r="Q33" s="24">
        <v>0.27815727690487602</v>
      </c>
      <c r="R33" s="9">
        <v>63551.464672640403</v>
      </c>
      <c r="S33" s="24">
        <v>0.29989191188846798</v>
      </c>
      <c r="T33" s="9">
        <v>14903.2047741233</v>
      </c>
      <c r="U33" s="24">
        <v>0.36989352295803501</v>
      </c>
      <c r="V33" s="9">
        <v>451524.97503715201</v>
      </c>
      <c r="W33" s="24">
        <v>0.22887718618748401</v>
      </c>
      <c r="X33" s="39"/>
    </row>
    <row r="34" spans="3:24" x14ac:dyDescent="0.3">
      <c r="C34" s="23" t="s">
        <v>39</v>
      </c>
      <c r="D34" s="9">
        <v>180075.249809656</v>
      </c>
      <c r="E34" s="24">
        <v>0.48856533459885398</v>
      </c>
      <c r="F34" s="9">
        <v>80283.022810433904</v>
      </c>
      <c r="G34" s="24">
        <v>0.42067248609817798</v>
      </c>
      <c r="H34" s="9">
        <v>207489.85980395699</v>
      </c>
      <c r="I34" s="24">
        <v>0.52799423034376003</v>
      </c>
      <c r="J34" s="9">
        <v>149549.25323765201</v>
      </c>
      <c r="K34" s="24">
        <v>0.50356781641111203</v>
      </c>
      <c r="L34" s="9">
        <v>77232.120807085797</v>
      </c>
      <c r="M34" s="24">
        <v>0.62226402331498798</v>
      </c>
      <c r="N34" s="9">
        <v>56545.881681197803</v>
      </c>
      <c r="O34" s="24">
        <v>0.47673719853709201</v>
      </c>
      <c r="P34" s="9">
        <v>107234.930279304</v>
      </c>
      <c r="Q34" s="24">
        <v>0.469357445634906</v>
      </c>
      <c r="R34" s="9">
        <v>99464.395407511707</v>
      </c>
      <c r="S34" s="24">
        <v>0.46936082208709101</v>
      </c>
      <c r="T34" s="9">
        <v>14169.2479702934</v>
      </c>
      <c r="U34" s="24">
        <v>0.35167691304208798</v>
      </c>
      <c r="V34" s="9">
        <v>972043.96180709195</v>
      </c>
      <c r="W34" s="24">
        <v>0.492727311065431</v>
      </c>
      <c r="X34" s="39"/>
    </row>
    <row r="35" spans="3:24" x14ac:dyDescent="0.3">
      <c r="C35" s="23" t="s">
        <v>40</v>
      </c>
      <c r="D35" s="9">
        <v>5754.6865421776401</v>
      </c>
      <c r="E35" s="24">
        <v>1.56131415003583E-2</v>
      </c>
      <c r="F35" s="9">
        <v>8334.2658566909904</v>
      </c>
      <c r="G35" s="24">
        <v>4.3670457526441199E-2</v>
      </c>
      <c r="H35" s="9">
        <v>7592.7475102989902</v>
      </c>
      <c r="I35" s="24">
        <v>1.93210737222657E-2</v>
      </c>
      <c r="J35" s="9">
        <v>8271.6218329167205</v>
      </c>
      <c r="K35" s="24">
        <v>2.7852513164750799E-2</v>
      </c>
      <c r="L35" s="9">
        <v>2888.2148568601901</v>
      </c>
      <c r="M35" s="24">
        <v>2.3270527576436301E-2</v>
      </c>
      <c r="N35" s="9">
        <v>2888.5534675072399</v>
      </c>
      <c r="O35" s="24">
        <v>2.4353336564595499E-2</v>
      </c>
      <c r="P35" s="9">
        <v>5062.9072757848198</v>
      </c>
      <c r="Q35" s="24">
        <v>2.21598803697583E-2</v>
      </c>
      <c r="R35" s="9">
        <v>5770.7689252039399</v>
      </c>
      <c r="S35" s="24">
        <v>2.7231582072269899E-2</v>
      </c>
      <c r="T35" s="9">
        <v>2121.8642902839101</v>
      </c>
      <c r="U35" s="24">
        <v>5.26640993979186E-2</v>
      </c>
      <c r="V35" s="9">
        <v>48685.630557724398</v>
      </c>
      <c r="W35" s="24">
        <v>2.4678657318786199E-2</v>
      </c>
      <c r="X35" s="39"/>
    </row>
    <row r="36" spans="3:24" x14ac:dyDescent="0.3">
      <c r="C36" s="23" t="s">
        <v>41</v>
      </c>
      <c r="D36" s="9">
        <v>43545.140990313899</v>
      </c>
      <c r="E36" s="24">
        <v>0.11814308962822399</v>
      </c>
      <c r="F36" s="9">
        <v>11754.743393299501</v>
      </c>
      <c r="G36" s="24">
        <v>6.1593310186905399E-2</v>
      </c>
      <c r="H36" s="9">
        <v>45976.944261270597</v>
      </c>
      <c r="I36" s="24">
        <v>0.11699637428896</v>
      </c>
      <c r="J36" s="9">
        <v>15794.9253712177</v>
      </c>
      <c r="K36" s="24">
        <v>5.3185261092016302E-2</v>
      </c>
      <c r="L36" s="9">
        <v>9212.1709192394592</v>
      </c>
      <c r="M36" s="24">
        <v>7.4223036733510897E-2</v>
      </c>
      <c r="N36" s="9">
        <v>9150.58586713162</v>
      </c>
      <c r="O36" s="24">
        <v>7.7148406595983696E-2</v>
      </c>
      <c r="P36" s="9">
        <v>14480.3762083294</v>
      </c>
      <c r="Q36" s="24">
        <v>6.3379277361134995E-2</v>
      </c>
      <c r="R36" s="9">
        <v>12457.551772278401</v>
      </c>
      <c r="S36" s="24">
        <v>5.8785726460943398E-2</v>
      </c>
      <c r="T36" s="9">
        <v>2712.2747232002498</v>
      </c>
      <c r="U36" s="24">
        <v>6.73179271036074E-2</v>
      </c>
      <c r="V36" s="9">
        <v>165084.713506281</v>
      </c>
      <c r="W36" s="24">
        <v>8.3681140133556695E-2</v>
      </c>
      <c r="X36" s="39"/>
    </row>
    <row r="37" spans="3:24" x14ac:dyDescent="0.3">
      <c r="C37" s="23" t="s">
        <v>160</v>
      </c>
      <c r="D37" s="9">
        <v>59890.3501874457</v>
      </c>
      <c r="E37" s="24">
        <v>0.162489564831929</v>
      </c>
      <c r="F37" s="9">
        <v>19728.517402441299</v>
      </c>
      <c r="G37" s="24">
        <v>0.103374837819853</v>
      </c>
      <c r="H37" s="9">
        <v>56256.109935184897</v>
      </c>
      <c r="I37" s="24">
        <v>0.14315350878074801</v>
      </c>
      <c r="J37" s="9">
        <v>51031.529671679302</v>
      </c>
      <c r="K37" s="24">
        <v>0.171835267703072</v>
      </c>
      <c r="L37" s="9">
        <v>17564.531822656299</v>
      </c>
      <c r="M37" s="24">
        <v>0.141518530442938</v>
      </c>
      <c r="N37" s="9">
        <v>11957.807434048</v>
      </c>
      <c r="O37" s="24">
        <v>0.100816035531897</v>
      </c>
      <c r="P37" s="9">
        <v>30454.943222765301</v>
      </c>
      <c r="Q37" s="24">
        <v>0.13329849071345001</v>
      </c>
      <c r="R37" s="9">
        <v>31353.580508976</v>
      </c>
      <c r="S37" s="24">
        <v>0.14795387095828499</v>
      </c>
      <c r="T37" s="9">
        <v>5543.44599029859</v>
      </c>
      <c r="U37" s="24">
        <v>0.13758683435923999</v>
      </c>
      <c r="V37" s="9">
        <v>283780.81617549498</v>
      </c>
      <c r="W37" s="24">
        <v>0.143847978054571</v>
      </c>
      <c r="X37" s="39"/>
    </row>
    <row r="38" spans="3:24" x14ac:dyDescent="0.3">
      <c r="C38" s="23" t="s">
        <v>161</v>
      </c>
      <c r="D38" s="9">
        <v>77093.121392680201</v>
      </c>
      <c r="E38" s="24">
        <v>0.20916270663679601</v>
      </c>
      <c r="F38" s="9">
        <v>42260.745199682598</v>
      </c>
      <c r="G38" s="24">
        <v>0.221440749552864</v>
      </c>
      <c r="H38" s="9">
        <v>107148.349134477</v>
      </c>
      <c r="I38" s="24">
        <v>0.27265771053735</v>
      </c>
      <c r="J38" s="9">
        <v>82247.750207667006</v>
      </c>
      <c r="K38" s="24">
        <v>0.27694768833772898</v>
      </c>
      <c r="L38" s="9">
        <v>35333.5257631114</v>
      </c>
      <c r="M38" s="24">
        <v>0.28468442494512303</v>
      </c>
      <c r="N38" s="9">
        <v>31770.366294079398</v>
      </c>
      <c r="O38" s="24">
        <v>0.267855323380216</v>
      </c>
      <c r="P38" s="9">
        <v>55737.224127769601</v>
      </c>
      <c r="Q38" s="24">
        <v>0.24395671331395599</v>
      </c>
      <c r="R38" s="9">
        <v>33256.396224681601</v>
      </c>
      <c r="S38" s="24">
        <v>0.15693303526069399</v>
      </c>
      <c r="T38" s="9">
        <v>4131.5743397860597</v>
      </c>
      <c r="U38" s="24">
        <v>0.102544560788697</v>
      </c>
      <c r="V38" s="9">
        <v>468979.05268393498</v>
      </c>
      <c r="W38" s="24">
        <v>0.23772462630741301</v>
      </c>
      <c r="X38" s="39"/>
    </row>
    <row r="39" spans="3:24" x14ac:dyDescent="0.3">
      <c r="C39" s="23" t="s">
        <v>42</v>
      </c>
      <c r="D39" s="9">
        <v>2136.2282241308699</v>
      </c>
      <c r="E39" s="24">
        <v>5.7958384520094396E-3</v>
      </c>
      <c r="F39" s="9">
        <v>736.54293547247903</v>
      </c>
      <c r="G39" s="24">
        <v>3.8593881612413502E-3</v>
      </c>
      <c r="H39" s="9">
        <v>1817.5986236502599</v>
      </c>
      <c r="I39" s="24">
        <v>4.6251975266397797E-3</v>
      </c>
      <c r="J39" s="9">
        <v>673.58792347564997</v>
      </c>
      <c r="K39" s="24">
        <v>2.26813034797641E-3</v>
      </c>
      <c r="L39" s="9">
        <v>309.771699506858</v>
      </c>
      <c r="M39" s="24">
        <v>2.49584993950566E-3</v>
      </c>
      <c r="N39" s="9">
        <v>208.51777231840401</v>
      </c>
      <c r="O39" s="24">
        <v>1.7580091717506201E-3</v>
      </c>
      <c r="P39" s="9">
        <v>711.11392771169005</v>
      </c>
      <c r="Q39" s="24">
        <v>3.1124803811298902E-3</v>
      </c>
      <c r="R39" s="9">
        <v>470.971818611017</v>
      </c>
      <c r="S39" s="24">
        <v>2.2224608017516298E-3</v>
      </c>
      <c r="T39" s="9">
        <v>235.52432546341399</v>
      </c>
      <c r="U39" s="24">
        <v>5.8456502348570799E-3</v>
      </c>
      <c r="V39" s="9">
        <v>7299.8572503406403</v>
      </c>
      <c r="W39" s="24">
        <v>3.7002843240084302E-3</v>
      </c>
      <c r="X39" s="39"/>
    </row>
    <row r="40" spans="3:24" ht="36" customHeight="1" x14ac:dyDescent="0.3">
      <c r="C40" s="28" t="s">
        <v>43</v>
      </c>
      <c r="D40" s="26" t="s">
        <v>26</v>
      </c>
      <c r="E40" s="27" t="s">
        <v>16</v>
      </c>
      <c r="F40" s="26" t="s">
        <v>26</v>
      </c>
      <c r="G40" s="27" t="s">
        <v>16</v>
      </c>
      <c r="H40" s="26" t="s">
        <v>26</v>
      </c>
      <c r="I40" s="27" t="s">
        <v>16</v>
      </c>
      <c r="J40" s="26" t="s">
        <v>26</v>
      </c>
      <c r="K40" s="27" t="s">
        <v>16</v>
      </c>
      <c r="L40" s="26" t="s">
        <v>26</v>
      </c>
      <c r="M40" s="27" t="s">
        <v>16</v>
      </c>
      <c r="N40" s="26" t="s">
        <v>26</v>
      </c>
      <c r="O40" s="27" t="s">
        <v>16</v>
      </c>
      <c r="P40" s="26" t="s">
        <v>26</v>
      </c>
      <c r="Q40" s="27" t="s">
        <v>16</v>
      </c>
      <c r="R40" s="26" t="s">
        <v>26</v>
      </c>
      <c r="S40" s="27" t="s">
        <v>16</v>
      </c>
      <c r="T40" s="26" t="s">
        <v>26</v>
      </c>
      <c r="U40" s="27" t="s">
        <v>16</v>
      </c>
      <c r="V40" s="26" t="s">
        <v>26</v>
      </c>
      <c r="W40" s="27" t="s">
        <v>16</v>
      </c>
      <c r="X40" s="39"/>
    </row>
    <row r="41" spans="3:24" x14ac:dyDescent="0.3">
      <c r="C41" s="23" t="s">
        <v>44</v>
      </c>
      <c r="D41" s="9">
        <v>352742.02373140497</v>
      </c>
      <c r="E41" s="24">
        <v>0.95703060267069096</v>
      </c>
      <c r="F41" s="9">
        <v>176743.68061765001</v>
      </c>
      <c r="G41" s="24">
        <v>0.92611365298400805</v>
      </c>
      <c r="H41" s="9">
        <v>376334.68190700898</v>
      </c>
      <c r="I41" s="24">
        <v>0.95764940471257598</v>
      </c>
      <c r="J41" s="9">
        <v>279159.444734113</v>
      </c>
      <c r="K41" s="24">
        <v>0.93999608137062096</v>
      </c>
      <c r="L41" s="9">
        <v>118326.08700348</v>
      </c>
      <c r="M41" s="24">
        <v>0.95336067678138503</v>
      </c>
      <c r="N41" s="9">
        <v>114209.61410389699</v>
      </c>
      <c r="O41" s="24">
        <v>0.96289897433854998</v>
      </c>
      <c r="P41" s="9">
        <v>213832.29448017801</v>
      </c>
      <c r="Q41" s="24">
        <v>0.935924323073279</v>
      </c>
      <c r="R41" s="9">
        <v>198585.799177131</v>
      </c>
      <c r="S41" s="24">
        <v>0.93710310684260301</v>
      </c>
      <c r="T41" s="9">
        <v>36837.2035991753</v>
      </c>
      <c r="U41" s="24">
        <v>0.914289457988266</v>
      </c>
      <c r="V41" s="9">
        <v>1866770.8293540401</v>
      </c>
      <c r="W41" s="24">
        <v>0.946262728090011</v>
      </c>
      <c r="X41" s="39"/>
    </row>
    <row r="42" spans="3:24" x14ac:dyDescent="0.3">
      <c r="C42" s="23" t="s">
        <v>45</v>
      </c>
      <c r="D42" s="9">
        <v>25198.817893752301</v>
      </c>
      <c r="E42" s="24">
        <v>6.8367357028631004E-2</v>
      </c>
      <c r="F42" s="9">
        <v>25460.743078504202</v>
      </c>
      <c r="G42" s="24">
        <v>0.13341094684528201</v>
      </c>
      <c r="H42" s="9">
        <v>29999.528029889501</v>
      </c>
      <c r="I42" s="24">
        <v>7.6339044846737703E-2</v>
      </c>
      <c r="J42" s="9">
        <v>26708.790219312301</v>
      </c>
      <c r="K42" s="24">
        <v>8.9934833364552796E-2</v>
      </c>
      <c r="L42" s="9">
        <v>8352.1835967082807</v>
      </c>
      <c r="M42" s="24">
        <v>6.7294065138197204E-2</v>
      </c>
      <c r="N42" s="9">
        <v>8696.2470470439403</v>
      </c>
      <c r="O42" s="24">
        <v>7.3317885082561596E-2</v>
      </c>
      <c r="P42" s="9">
        <v>23785.838019361701</v>
      </c>
      <c r="Q42" s="24">
        <v>0.104108429463938</v>
      </c>
      <c r="R42" s="9">
        <v>26420.856310237501</v>
      </c>
      <c r="S42" s="24">
        <v>0.12467692370934</v>
      </c>
      <c r="T42" s="9">
        <v>7125.3776317598004</v>
      </c>
      <c r="U42" s="24">
        <v>0.17684995103833701</v>
      </c>
      <c r="V42" s="9">
        <v>181748.38182657</v>
      </c>
      <c r="W42" s="24">
        <v>9.2127923207727405E-2</v>
      </c>
      <c r="X42" s="39"/>
    </row>
    <row r="43" spans="3:24" x14ac:dyDescent="0.3">
      <c r="C43" s="23" t="s">
        <v>46</v>
      </c>
      <c r="D43" s="9">
        <v>22476.6791502786</v>
      </c>
      <c r="E43" s="24">
        <v>6.0981874418247102E-2</v>
      </c>
      <c r="F43" s="9">
        <v>8508.5384187289692</v>
      </c>
      <c r="G43" s="24">
        <v>4.4583622842903202E-2</v>
      </c>
      <c r="H43" s="9">
        <v>23086.4296417962</v>
      </c>
      <c r="I43" s="24">
        <v>5.8747457160666101E-2</v>
      </c>
      <c r="J43" s="9">
        <v>22879.853390416101</v>
      </c>
      <c r="K43" s="24">
        <v>7.7041894641285996E-2</v>
      </c>
      <c r="L43" s="9">
        <v>6822.73164258001</v>
      </c>
      <c r="M43" s="24">
        <v>5.4971175173539999E-2</v>
      </c>
      <c r="N43" s="9">
        <v>4557.3833143557204</v>
      </c>
      <c r="O43" s="24">
        <v>3.84232076563071E-2</v>
      </c>
      <c r="P43" s="9">
        <v>10375.806354306</v>
      </c>
      <c r="Q43" s="24">
        <v>4.5413951910773798E-2</v>
      </c>
      <c r="R43" s="9">
        <v>15790.9055235164</v>
      </c>
      <c r="S43" s="24">
        <v>7.45154320563787E-2</v>
      </c>
      <c r="T43" s="9">
        <v>2709.7891488239802</v>
      </c>
      <c r="U43" s="24">
        <v>6.7256235817971494E-2</v>
      </c>
      <c r="V43" s="9">
        <v>117208.116584802</v>
      </c>
      <c r="W43" s="24">
        <v>5.9412580489167401E-2</v>
      </c>
      <c r="X43" s="39"/>
    </row>
    <row r="44" spans="3:24" x14ac:dyDescent="0.3">
      <c r="C44" s="23" t="s">
        <v>47</v>
      </c>
      <c r="D44" s="9">
        <v>13003.2515146021</v>
      </c>
      <c r="E44" s="24">
        <v>3.5279350903690797E-2</v>
      </c>
      <c r="F44" s="9">
        <v>14987.2407065674</v>
      </c>
      <c r="G44" s="24">
        <v>7.8531171187591703E-2</v>
      </c>
      <c r="H44" s="9">
        <v>16945.909445432699</v>
      </c>
      <c r="I44" s="24">
        <v>4.3121829777946999E-2</v>
      </c>
      <c r="J44" s="9">
        <v>35014.710954157599</v>
      </c>
      <c r="K44" s="24">
        <v>0.11790283906955699</v>
      </c>
      <c r="L44" s="9">
        <v>10252.951841102</v>
      </c>
      <c r="M44" s="24">
        <v>8.2608673655814105E-2</v>
      </c>
      <c r="N44" s="9">
        <v>8288.6961794731906</v>
      </c>
      <c r="O44" s="24">
        <v>6.9881831861878602E-2</v>
      </c>
      <c r="P44" s="9">
        <v>24601.738844745701</v>
      </c>
      <c r="Q44" s="24">
        <v>0.107679552476713</v>
      </c>
      <c r="R44" s="9">
        <v>20462.183400748501</v>
      </c>
      <c r="S44" s="24">
        <v>9.6558644762513995E-2</v>
      </c>
      <c r="T44" s="9">
        <v>6660.6467166532102</v>
      </c>
      <c r="U44" s="24">
        <v>0.16531545506772699</v>
      </c>
      <c r="V44" s="9">
        <v>150217.32960348201</v>
      </c>
      <c r="W44" s="24">
        <v>7.6144890353881403E-2</v>
      </c>
      <c r="X44" s="39"/>
    </row>
    <row r="45" spans="3:24" x14ac:dyDescent="0.3">
      <c r="C45" s="23" t="s">
        <v>48</v>
      </c>
      <c r="D45" s="9">
        <v>0</v>
      </c>
      <c r="E45" s="24">
        <v>0</v>
      </c>
      <c r="F45" s="9">
        <v>89.789312770053499</v>
      </c>
      <c r="G45" s="24">
        <v>4.7048419585811002E-4</v>
      </c>
      <c r="H45" s="9">
        <v>0</v>
      </c>
      <c r="I45" s="24">
        <v>0</v>
      </c>
      <c r="J45" s="9">
        <v>0</v>
      </c>
      <c r="K45" s="24">
        <v>0</v>
      </c>
      <c r="L45" s="9">
        <v>0</v>
      </c>
      <c r="M45" s="24">
        <v>0</v>
      </c>
      <c r="N45" s="9">
        <v>0</v>
      </c>
      <c r="O45" s="24">
        <v>0</v>
      </c>
      <c r="P45" s="9">
        <v>129.07803280814801</v>
      </c>
      <c r="Q45" s="24">
        <v>5.6496270020052995E-4</v>
      </c>
      <c r="R45" s="9">
        <v>122.872546308385</v>
      </c>
      <c r="S45" s="24">
        <v>5.7982114213788805E-4</v>
      </c>
      <c r="T45" s="9">
        <v>25.460991569553801</v>
      </c>
      <c r="U45" s="24">
        <v>6.31934943685365E-4</v>
      </c>
      <c r="V45" s="9">
        <v>367.20088345614101</v>
      </c>
      <c r="W45" s="24">
        <v>1.8613345798664801E-4</v>
      </c>
      <c r="X45" s="39"/>
    </row>
    <row r="46" spans="3:24" ht="36" customHeight="1" x14ac:dyDescent="0.3">
      <c r="C46" s="28" t="s">
        <v>49</v>
      </c>
      <c r="D46" s="26" t="s">
        <v>26</v>
      </c>
      <c r="E46" s="27" t="s">
        <v>16</v>
      </c>
      <c r="F46" s="26" t="s">
        <v>26</v>
      </c>
      <c r="G46" s="27" t="s">
        <v>16</v>
      </c>
      <c r="H46" s="26" t="s">
        <v>26</v>
      </c>
      <c r="I46" s="27" t="s">
        <v>16</v>
      </c>
      <c r="J46" s="26" t="s">
        <v>26</v>
      </c>
      <c r="K46" s="27" t="s">
        <v>16</v>
      </c>
      <c r="L46" s="26" t="s">
        <v>26</v>
      </c>
      <c r="M46" s="27" t="s">
        <v>16</v>
      </c>
      <c r="N46" s="26" t="s">
        <v>26</v>
      </c>
      <c r="O46" s="27" t="s">
        <v>16</v>
      </c>
      <c r="P46" s="26" t="s">
        <v>26</v>
      </c>
      <c r="Q46" s="27" t="s">
        <v>16</v>
      </c>
      <c r="R46" s="26" t="s">
        <v>26</v>
      </c>
      <c r="S46" s="27" t="s">
        <v>16</v>
      </c>
      <c r="T46" s="26" t="s">
        <v>26</v>
      </c>
      <c r="U46" s="27" t="s">
        <v>16</v>
      </c>
      <c r="V46" s="26" t="s">
        <v>26</v>
      </c>
      <c r="W46" s="27" t="s">
        <v>16</v>
      </c>
      <c r="X46" s="39"/>
    </row>
    <row r="47" spans="3:24" x14ac:dyDescent="0.3">
      <c r="C47" s="23" t="s">
        <v>50</v>
      </c>
      <c r="D47" s="9">
        <v>176359.37885175899</v>
      </c>
      <c r="E47" s="24">
        <v>0.478483739600152</v>
      </c>
      <c r="F47" s="9">
        <v>88465.4391277791</v>
      </c>
      <c r="G47" s="24">
        <v>0.46354727199949503</v>
      </c>
      <c r="H47" s="9">
        <v>264952.57144095498</v>
      </c>
      <c r="I47" s="24">
        <v>0.67421814814344705</v>
      </c>
      <c r="J47" s="9">
        <v>187734.26002207099</v>
      </c>
      <c r="K47" s="24">
        <v>0.632145793698076</v>
      </c>
      <c r="L47" s="9">
        <v>69442.675203742998</v>
      </c>
      <c r="M47" s="24">
        <v>0.55950397335291802</v>
      </c>
      <c r="N47" s="9">
        <v>63475.3227380147</v>
      </c>
      <c r="O47" s="24">
        <v>0.53515917762090603</v>
      </c>
      <c r="P47" s="9">
        <v>106642.479714627</v>
      </c>
      <c r="Q47" s="24">
        <v>0.46676434390045102</v>
      </c>
      <c r="R47" s="9">
        <v>136457.49579384999</v>
      </c>
      <c r="S47" s="24">
        <v>0.64392692624671699</v>
      </c>
      <c r="T47" s="9">
        <v>25722.520688618399</v>
      </c>
      <c r="U47" s="24">
        <v>0.63842602588366304</v>
      </c>
      <c r="V47" s="9">
        <v>1119252.14358142</v>
      </c>
      <c r="W47" s="24">
        <v>0.56734686987391403</v>
      </c>
      <c r="X47" s="39"/>
    </row>
    <row r="48" spans="3:24" x14ac:dyDescent="0.3">
      <c r="C48" s="23" t="s">
        <v>51</v>
      </c>
      <c r="D48" s="9">
        <v>2832.4802242851301</v>
      </c>
      <c r="E48" s="24">
        <v>7.6848520270568202E-3</v>
      </c>
      <c r="F48" s="9">
        <v>179.578625540107</v>
      </c>
      <c r="G48" s="24">
        <v>9.4096839171622102E-4</v>
      </c>
      <c r="H48" s="9">
        <v>664.65917596136603</v>
      </c>
      <c r="I48" s="24">
        <v>1.6913414968047901E-3</v>
      </c>
      <c r="J48" s="9">
        <v>1571.8581805400099</v>
      </c>
      <c r="K48" s="24">
        <v>5.2928194193295301E-3</v>
      </c>
      <c r="L48" s="9">
        <v>196.60308471593501</v>
      </c>
      <c r="M48" s="24">
        <v>1.58404333861373E-3</v>
      </c>
      <c r="N48" s="9">
        <v>538.06896631391999</v>
      </c>
      <c r="O48" s="24">
        <v>4.5364487031341596E-3</v>
      </c>
      <c r="P48" s="9">
        <v>929.70014428520199</v>
      </c>
      <c r="Q48" s="24">
        <v>4.0692121847942598E-3</v>
      </c>
      <c r="R48" s="9">
        <v>404.449093805958</v>
      </c>
      <c r="S48" s="24">
        <v>1.9085478616080499E-3</v>
      </c>
      <c r="T48" s="9">
        <v>277.86292231689703</v>
      </c>
      <c r="U48" s="24">
        <v>6.8964827896392904E-3</v>
      </c>
      <c r="V48" s="9">
        <v>7595.2604177645198</v>
      </c>
      <c r="W48" s="24">
        <v>3.85002365070965E-3</v>
      </c>
      <c r="X48" s="39"/>
    </row>
    <row r="49" spans="3:24" x14ac:dyDescent="0.3">
      <c r="C49" s="23" t="s">
        <v>52</v>
      </c>
      <c r="D49" s="9">
        <v>7048.6962476577601</v>
      </c>
      <c r="E49" s="24">
        <v>1.91239420429111E-2</v>
      </c>
      <c r="F49" s="9">
        <v>9676.4194265223596</v>
      </c>
      <c r="G49" s="24">
        <v>5.0703165802506903E-2</v>
      </c>
      <c r="H49" s="9">
        <v>40926.320056432502</v>
      </c>
      <c r="I49" s="24">
        <v>0.104144177837969</v>
      </c>
      <c r="J49" s="9">
        <v>5617.1354680683799</v>
      </c>
      <c r="K49" s="24">
        <v>1.8914227793873299E-2</v>
      </c>
      <c r="L49" s="9">
        <v>2811.4474409930599</v>
      </c>
      <c r="M49" s="24">
        <v>2.2652007709860301E-2</v>
      </c>
      <c r="N49" s="9">
        <v>5789.7840665579697</v>
      </c>
      <c r="O49" s="24">
        <v>4.8813553771915798E-2</v>
      </c>
      <c r="P49" s="9">
        <v>6099.2806013848804</v>
      </c>
      <c r="Q49" s="24">
        <v>2.6695991276538801E-2</v>
      </c>
      <c r="R49" s="9">
        <v>23116.5441509958</v>
      </c>
      <c r="S49" s="24">
        <v>0.109084261982097</v>
      </c>
      <c r="T49" s="9">
        <v>4673.9700519755097</v>
      </c>
      <c r="U49" s="24">
        <v>0.11600667607597</v>
      </c>
      <c r="V49" s="9">
        <v>105759.59751058801</v>
      </c>
      <c r="W49" s="24">
        <v>5.3609347054507102E-2</v>
      </c>
      <c r="X49" s="39"/>
    </row>
    <row r="50" spans="3:24" x14ac:dyDescent="0.3">
      <c r="C50" s="23" t="s">
        <v>53</v>
      </c>
      <c r="D50" s="9">
        <v>1392.65773744434</v>
      </c>
      <c r="E50" s="24">
        <v>3.7784442570280002E-3</v>
      </c>
      <c r="F50" s="9">
        <v>2293.1568177362301</v>
      </c>
      <c r="G50" s="24">
        <v>1.20158402830432E-2</v>
      </c>
      <c r="H50" s="9">
        <v>8583.3462703756504</v>
      </c>
      <c r="I50" s="24">
        <v>2.1841825485269101E-2</v>
      </c>
      <c r="J50" s="9">
        <v>6302.8981664922803</v>
      </c>
      <c r="K50" s="24">
        <v>2.1223353497582101E-2</v>
      </c>
      <c r="L50" s="9">
        <v>40210.674616074597</v>
      </c>
      <c r="M50" s="24">
        <v>0.32397991800987602</v>
      </c>
      <c r="N50" s="9">
        <v>4089.8084346815699</v>
      </c>
      <c r="O50" s="24">
        <v>3.4481093188998398E-2</v>
      </c>
      <c r="P50" s="9">
        <v>33362.706066821003</v>
      </c>
      <c r="Q50" s="24">
        <v>0.146025501748412</v>
      </c>
      <c r="R50" s="9">
        <v>1422.5421060098499</v>
      </c>
      <c r="S50" s="24">
        <v>6.7128094389428102E-3</v>
      </c>
      <c r="T50" s="9">
        <v>788.65454643812905</v>
      </c>
      <c r="U50" s="24">
        <v>1.95741931349817E-2</v>
      </c>
      <c r="V50" s="9">
        <v>98446.444762073705</v>
      </c>
      <c r="W50" s="24">
        <v>4.99023232667275E-2</v>
      </c>
      <c r="X50" s="39"/>
    </row>
    <row r="51" spans="3:24" x14ac:dyDescent="0.3">
      <c r="C51" s="23" t="s">
        <v>54</v>
      </c>
      <c r="D51" s="9">
        <v>23237.294074508001</v>
      </c>
      <c r="E51" s="24">
        <v>6.3045512177183002E-2</v>
      </c>
      <c r="F51" s="9">
        <v>6018.3884733377799</v>
      </c>
      <c r="G51" s="24">
        <v>3.1535564466247099E-2</v>
      </c>
      <c r="H51" s="9">
        <v>20088.348210320899</v>
      </c>
      <c r="I51" s="24">
        <v>5.1118314708040298E-2</v>
      </c>
      <c r="J51" s="9">
        <v>13571.703522276801</v>
      </c>
      <c r="K51" s="24">
        <v>4.5699145664281002E-2</v>
      </c>
      <c r="L51" s="9">
        <v>2088.4323127454199</v>
      </c>
      <c r="M51" s="24">
        <v>1.68266296428152E-2</v>
      </c>
      <c r="N51" s="9">
        <v>2979.9655332348202</v>
      </c>
      <c r="O51" s="24">
        <v>2.5124029864120899E-2</v>
      </c>
      <c r="P51" s="9">
        <v>7574.4436259161002</v>
      </c>
      <c r="Q51" s="24">
        <v>3.3152644414519802E-2</v>
      </c>
      <c r="R51" s="9">
        <v>13992.741794993</v>
      </c>
      <c r="S51" s="24">
        <v>6.6030108213519706E-2</v>
      </c>
      <c r="T51" s="9">
        <v>2144.4980617942301</v>
      </c>
      <c r="U51" s="24">
        <v>5.3225863502261897E-2</v>
      </c>
      <c r="V51" s="9">
        <v>91695.815609127007</v>
      </c>
      <c r="W51" s="24">
        <v>4.6480441663401997E-2</v>
      </c>
      <c r="X51" s="39"/>
    </row>
    <row r="52" spans="3:24" x14ac:dyDescent="0.3">
      <c r="C52" s="23" t="s">
        <v>55</v>
      </c>
      <c r="D52" s="9">
        <v>124391.233401173</v>
      </c>
      <c r="E52" s="24">
        <v>0.33748804809126698</v>
      </c>
      <c r="F52" s="9">
        <v>19004.3586333399</v>
      </c>
      <c r="G52" s="24">
        <v>9.9580341062462704E-2</v>
      </c>
      <c r="H52" s="9">
        <v>69697.968470105203</v>
      </c>
      <c r="I52" s="24">
        <v>0.177358668291871</v>
      </c>
      <c r="J52" s="9">
        <v>53144.381373607503</v>
      </c>
      <c r="K52" s="24">
        <v>0.17894974066034999</v>
      </c>
      <c r="L52" s="9">
        <v>16766.160827199899</v>
      </c>
      <c r="M52" s="24">
        <v>0.135086005445061</v>
      </c>
      <c r="N52" s="9">
        <v>13555.4661572846</v>
      </c>
      <c r="O52" s="24">
        <v>0.1142858643026</v>
      </c>
      <c r="P52" s="9">
        <v>20695.780827060302</v>
      </c>
      <c r="Q52" s="24">
        <v>9.0583532801378999E-2</v>
      </c>
      <c r="R52" s="9">
        <v>51539.408129388801</v>
      </c>
      <c r="S52" s="24">
        <v>0.24320842518955399</v>
      </c>
      <c r="T52" s="9">
        <v>5987.6841195983898</v>
      </c>
      <c r="U52" s="24">
        <v>0.14861270491322301</v>
      </c>
      <c r="V52" s="9">
        <v>374782.44193875801</v>
      </c>
      <c r="W52" s="24">
        <v>0.18997653615142601</v>
      </c>
      <c r="X52" s="39"/>
    </row>
    <row r="53" spans="3:24" x14ac:dyDescent="0.3">
      <c r="C53" s="23" t="s">
        <v>56</v>
      </c>
      <c r="D53" s="9">
        <v>1687.5236950948199</v>
      </c>
      <c r="E53" s="24">
        <v>4.5784502845836704E-3</v>
      </c>
      <c r="F53" s="9">
        <v>0</v>
      </c>
      <c r="G53" s="24">
        <v>0</v>
      </c>
      <c r="H53" s="9">
        <v>2571.62558175288</v>
      </c>
      <c r="I53" s="24">
        <v>6.54395097212381E-3</v>
      </c>
      <c r="J53" s="9">
        <v>14620.602977770201</v>
      </c>
      <c r="K53" s="24">
        <v>4.9231038983723101E-2</v>
      </c>
      <c r="L53" s="9">
        <v>258.70074662030601</v>
      </c>
      <c r="M53" s="24">
        <v>2.0843680808487401E-3</v>
      </c>
      <c r="N53" s="9">
        <v>0</v>
      </c>
      <c r="O53" s="24">
        <v>0</v>
      </c>
      <c r="P53" s="9">
        <v>1709.2428641486699</v>
      </c>
      <c r="Q53" s="24">
        <v>7.4811991073895799E-3</v>
      </c>
      <c r="R53" s="9">
        <v>4943.2100681400798</v>
      </c>
      <c r="S53" s="24">
        <v>2.3326428837430899E-2</v>
      </c>
      <c r="T53" s="9">
        <v>639.36358715732695</v>
      </c>
      <c r="U53" s="24">
        <v>1.58688317908201E-2</v>
      </c>
      <c r="V53" s="9">
        <v>26430.269520684298</v>
      </c>
      <c r="W53" s="24">
        <v>1.33974554066988E-2</v>
      </c>
      <c r="X53" s="39"/>
    </row>
    <row r="54" spans="3:24" x14ac:dyDescent="0.3">
      <c r="C54" s="23" t="s">
        <v>57</v>
      </c>
      <c r="D54" s="9">
        <v>51633.029287079997</v>
      </c>
      <c r="E54" s="24">
        <v>0.14008648193829701</v>
      </c>
      <c r="F54" s="9">
        <v>79307.008001145805</v>
      </c>
      <c r="G54" s="24">
        <v>0.41555829679739198</v>
      </c>
      <c r="H54" s="9">
        <v>45614.946246780797</v>
      </c>
      <c r="I54" s="24">
        <v>0.116075207041427</v>
      </c>
      <c r="J54" s="9">
        <v>81792.665978592297</v>
      </c>
      <c r="K54" s="24">
        <v>0.27541531176909401</v>
      </c>
      <c r="L54" s="9">
        <v>10176.017453230401</v>
      </c>
      <c r="M54" s="24">
        <v>8.1988808485364703E-2</v>
      </c>
      <c r="N54" s="9">
        <v>44046.492013005198</v>
      </c>
      <c r="O54" s="24">
        <v>0.37135509401118399</v>
      </c>
      <c r="P54" s="9">
        <v>81668.918363843302</v>
      </c>
      <c r="Q54" s="24">
        <v>0.35745735844822202</v>
      </c>
      <c r="R54" s="9">
        <v>69861.570182212905</v>
      </c>
      <c r="S54" s="24">
        <v>0.32966856007795198</v>
      </c>
      <c r="T54" s="9">
        <v>11146.156850404899</v>
      </c>
      <c r="U54" s="24">
        <v>0.276644606802809</v>
      </c>
      <c r="V54" s="9">
        <v>475246.804376296</v>
      </c>
      <c r="W54" s="24">
        <v>0.24090173820681901</v>
      </c>
      <c r="X54" s="39"/>
    </row>
    <row r="55" spans="3:24" x14ac:dyDescent="0.3">
      <c r="C55" s="23" t="s">
        <v>58</v>
      </c>
      <c r="D55" s="9">
        <v>1073.78058504614</v>
      </c>
      <c r="E55" s="24">
        <v>2.9132930337364498E-3</v>
      </c>
      <c r="F55" s="9">
        <v>1093.4075059634599</v>
      </c>
      <c r="G55" s="24">
        <v>5.7293115997655297E-3</v>
      </c>
      <c r="H55" s="9">
        <v>922.96098512576202</v>
      </c>
      <c r="I55" s="24">
        <v>2.34863561737055E-3</v>
      </c>
      <c r="J55" s="9">
        <v>4076.1211997212099</v>
      </c>
      <c r="K55" s="24">
        <v>1.3725267144656401E-2</v>
      </c>
      <c r="L55" s="9">
        <v>183.26206199283999</v>
      </c>
      <c r="M55" s="24">
        <v>1.47655388489866E-3</v>
      </c>
      <c r="N55" s="9">
        <v>555.83670673732797</v>
      </c>
      <c r="O55" s="24">
        <v>4.6862481676034897E-3</v>
      </c>
      <c r="P55" s="9">
        <v>2457.3638445050201</v>
      </c>
      <c r="Q55" s="24">
        <v>1.0755655960687E-2</v>
      </c>
      <c r="R55" s="9">
        <v>4408.2295086194399</v>
      </c>
      <c r="S55" s="24">
        <v>2.0801918290833301E-2</v>
      </c>
      <c r="T55" s="9">
        <v>796.33508422789998</v>
      </c>
      <c r="U55" s="24">
        <v>1.9764822011409899E-2</v>
      </c>
      <c r="V55" s="9">
        <v>15567.2974819391</v>
      </c>
      <c r="W55" s="24">
        <v>7.8910346961794699E-3</v>
      </c>
      <c r="X55" s="39"/>
    </row>
    <row r="56" spans="3:24" x14ac:dyDescent="0.3">
      <c r="C56" s="23" t="s">
        <v>59</v>
      </c>
      <c r="D56" s="9">
        <v>458.364627699869</v>
      </c>
      <c r="E56" s="24">
        <v>1.2435971513974099E-3</v>
      </c>
      <c r="F56" s="9">
        <v>592.26982325972995</v>
      </c>
      <c r="G56" s="24">
        <v>3.1034160183517501E-3</v>
      </c>
      <c r="H56" s="9">
        <v>697.05262378270595</v>
      </c>
      <c r="I56" s="24">
        <v>1.77377228916625E-3</v>
      </c>
      <c r="J56" s="9">
        <v>316.91133931501997</v>
      </c>
      <c r="K56" s="24">
        <v>1.06711566711191E-3</v>
      </c>
      <c r="L56" s="9">
        <v>229.47646938727999</v>
      </c>
      <c r="M56" s="24">
        <v>1.8489062530566501E-3</v>
      </c>
      <c r="N56" s="9">
        <v>34.752962053067399</v>
      </c>
      <c r="O56" s="24">
        <v>2.9300152862510401E-4</v>
      </c>
      <c r="P56" s="9">
        <v>696.97735966548805</v>
      </c>
      <c r="Q56" s="24">
        <v>3.0506059205326901E-3</v>
      </c>
      <c r="R56" s="9">
        <v>187.78819091272601</v>
      </c>
      <c r="S56" s="24">
        <v>8.8615045920631505E-4</v>
      </c>
      <c r="T56" s="9">
        <v>164.62580775548801</v>
      </c>
      <c r="U56" s="24">
        <v>4.08596814734915E-3</v>
      </c>
      <c r="V56" s="9">
        <v>3378.2192038313701</v>
      </c>
      <c r="W56" s="24">
        <v>1.712413151972E-3</v>
      </c>
      <c r="X56" s="39"/>
    </row>
    <row r="57" spans="3:24" x14ac:dyDescent="0.3">
      <c r="C57" s="23" t="s">
        <v>60</v>
      </c>
      <c r="D57" s="9">
        <v>0</v>
      </c>
      <c r="E57" s="24">
        <v>0</v>
      </c>
      <c r="F57" s="9">
        <v>0</v>
      </c>
      <c r="G57" s="24">
        <v>0</v>
      </c>
      <c r="H57" s="9">
        <v>0</v>
      </c>
      <c r="I57" s="24">
        <v>0</v>
      </c>
      <c r="J57" s="9">
        <v>136.51867735655699</v>
      </c>
      <c r="K57" s="24">
        <v>4.59690775897944E-4</v>
      </c>
      <c r="L57" s="9">
        <v>0</v>
      </c>
      <c r="M57" s="24">
        <v>0</v>
      </c>
      <c r="N57" s="9">
        <v>0</v>
      </c>
      <c r="O57" s="24">
        <v>0</v>
      </c>
      <c r="P57" s="9">
        <v>86.052021872098507</v>
      </c>
      <c r="Q57" s="24">
        <v>3.7664180013368602E-4</v>
      </c>
      <c r="R57" s="9">
        <v>47.5573665956382</v>
      </c>
      <c r="S57" s="24">
        <v>2.2441763799169699E-4</v>
      </c>
      <c r="T57" s="9">
        <v>66.7823461351351</v>
      </c>
      <c r="U57" s="24">
        <v>1.65751981924177E-3</v>
      </c>
      <c r="V57" s="9">
        <v>336.91041195942898</v>
      </c>
      <c r="W57" s="24">
        <v>1.7077927323997001E-4</v>
      </c>
      <c r="X57" s="39"/>
    </row>
    <row r="58" spans="3:24" x14ac:dyDescent="0.3">
      <c r="C58" s="23" t="s">
        <v>48</v>
      </c>
      <c r="D58" s="9">
        <v>131</v>
      </c>
      <c r="E58" s="24">
        <v>3.5487220504152797E-4</v>
      </c>
      <c r="F58" s="9">
        <v>89.789312770053499</v>
      </c>
      <c r="G58" s="24">
        <v>4.7048419585811002E-4</v>
      </c>
      <c r="H58" s="9">
        <v>194.62446276088099</v>
      </c>
      <c r="I58" s="24">
        <v>4.9525597789979196E-4</v>
      </c>
      <c r="J58" s="9">
        <f>142.119254047577+226.060782630396</f>
        <v>368.18003667797302</v>
      </c>
      <c r="K58" s="24">
        <f>0.0478549246360904%+0.0761200288338949%</f>
        <v>1.239749534699853E-3</v>
      </c>
      <c r="L58" s="9">
        <v>116.807134379518</v>
      </c>
      <c r="M58" s="24">
        <v>9.4112238057594204E-4</v>
      </c>
      <c r="N58" s="9">
        <v>34.752962053067399</v>
      </c>
      <c r="O58" s="24">
        <v>2.9300152862510401E-4</v>
      </c>
      <c r="P58" s="9">
        <v>301.18207655234499</v>
      </c>
      <c r="Q58" s="24">
        <v>1.3182463004679E-3</v>
      </c>
      <c r="R58" s="9">
        <f>161.821955221275+47.5573665956382</f>
        <v>209.3793218169132</v>
      </c>
      <c r="S58" s="24">
        <f>0.0763618836903544%+0.0224417637991697%</f>
        <v>9.8803647489524105E-4</v>
      </c>
      <c r="T58" s="9">
        <v>0</v>
      </c>
      <c r="U58" s="24">
        <v>0</v>
      </c>
      <c r="V58" s="9">
        <f>1006.34419573165+439.169791512577</f>
        <v>1445.5139872442269</v>
      </c>
      <c r="W58" s="24">
        <f>0.0510114037072292%+0.0222614366196847%</f>
        <v>7.3272840326913898E-4</v>
      </c>
      <c r="X58" s="39"/>
    </row>
    <row r="59" spans="3:24" ht="36" customHeight="1" x14ac:dyDescent="0.3">
      <c r="C59" s="28" t="s">
        <v>61</v>
      </c>
      <c r="D59" s="26" t="s">
        <v>26</v>
      </c>
      <c r="E59" s="27" t="s">
        <v>16</v>
      </c>
      <c r="F59" s="26" t="s">
        <v>26</v>
      </c>
      <c r="G59" s="27" t="s">
        <v>16</v>
      </c>
      <c r="H59" s="26" t="s">
        <v>26</v>
      </c>
      <c r="I59" s="27" t="s">
        <v>16</v>
      </c>
      <c r="J59" s="26" t="s">
        <v>26</v>
      </c>
      <c r="K59" s="27" t="s">
        <v>16</v>
      </c>
      <c r="L59" s="26" t="s">
        <v>26</v>
      </c>
      <c r="M59" s="27" t="s">
        <v>16</v>
      </c>
      <c r="N59" s="26" t="s">
        <v>26</v>
      </c>
      <c r="O59" s="27" t="s">
        <v>16</v>
      </c>
      <c r="P59" s="26" t="s">
        <v>26</v>
      </c>
      <c r="Q59" s="27" t="s">
        <v>16</v>
      </c>
      <c r="R59" s="26" t="s">
        <v>26</v>
      </c>
      <c r="S59" s="27" t="s">
        <v>16</v>
      </c>
      <c r="T59" s="26" t="s">
        <v>26</v>
      </c>
      <c r="U59" s="27" t="s">
        <v>16</v>
      </c>
      <c r="V59" s="26" t="s">
        <v>26</v>
      </c>
      <c r="W59" s="27" t="s">
        <v>16</v>
      </c>
      <c r="X59" s="39"/>
    </row>
    <row r="60" spans="3:24" x14ac:dyDescent="0.3">
      <c r="C60" s="23" t="s">
        <v>62</v>
      </c>
      <c r="D60" s="9">
        <v>355591.24726119102</v>
      </c>
      <c r="E60" s="24">
        <v>0.96476088125505099</v>
      </c>
      <c r="F60" s="9">
        <v>165755.97952326201</v>
      </c>
      <c r="G60" s="24">
        <v>0.86853954361353802</v>
      </c>
      <c r="H60" s="9">
        <v>370334.00847309502</v>
      </c>
      <c r="I60" s="24">
        <v>0.94237964187078005</v>
      </c>
      <c r="J60" s="9">
        <v>266342.08887790801</v>
      </c>
      <c r="K60" s="24">
        <v>0.89683700326799498</v>
      </c>
      <c r="L60" s="9">
        <v>74435.801640535996</v>
      </c>
      <c r="M60" s="24">
        <v>0.59973390505763202</v>
      </c>
      <c r="N60" s="9">
        <v>105245.511394259</v>
      </c>
      <c r="O60" s="24">
        <v>0.88732280351702897</v>
      </c>
      <c r="P60" s="9">
        <v>158256.39305850101</v>
      </c>
      <c r="Q60" s="24">
        <v>0.692673704434418</v>
      </c>
      <c r="R60" s="9">
        <v>201148.560494234</v>
      </c>
      <c r="S60" s="24">
        <v>0.94919647707503796</v>
      </c>
      <c r="T60" s="9">
        <v>36384.974590641403</v>
      </c>
      <c r="U60" s="24">
        <v>0.90306525596690801</v>
      </c>
      <c r="V60" s="9">
        <v>1733494.56531363</v>
      </c>
      <c r="W60" s="24">
        <v>0.87870523296664604</v>
      </c>
      <c r="X60" s="39"/>
    </row>
    <row r="61" spans="3:24" x14ac:dyDescent="0.3">
      <c r="C61" s="23" t="s">
        <v>63</v>
      </c>
      <c r="D61" s="9">
        <v>122809.81006308</v>
      </c>
      <c r="E61" s="24">
        <v>0.33319746055558602</v>
      </c>
      <c r="F61" s="9">
        <v>61125.312139485701</v>
      </c>
      <c r="G61" s="24">
        <v>0.32028860051720398</v>
      </c>
      <c r="H61" s="9">
        <v>178752.421536496</v>
      </c>
      <c r="I61" s="24">
        <v>0.454866793588945</v>
      </c>
      <c r="J61" s="9">
        <v>209263.84550021199</v>
      </c>
      <c r="K61" s="24">
        <v>0.70464101592586803</v>
      </c>
      <c r="L61" s="9">
        <v>36191.417848317898</v>
      </c>
      <c r="M61" s="24">
        <v>0.29159651508238799</v>
      </c>
      <c r="N61" s="9">
        <v>59078.2176167898</v>
      </c>
      <c r="O61" s="24">
        <v>0.49808727220815802</v>
      </c>
      <c r="P61" s="9">
        <v>80800.750626020206</v>
      </c>
      <c r="Q61" s="24">
        <v>0.35365746795781999</v>
      </c>
      <c r="R61" s="9">
        <v>116609.949716071</v>
      </c>
      <c r="S61" s="24">
        <v>0.55026868295965004</v>
      </c>
      <c r="T61" s="9">
        <v>22798.940381477201</v>
      </c>
      <c r="U61" s="24">
        <v>0.56586355117776299</v>
      </c>
      <c r="V61" s="9">
        <v>887430.66542794905</v>
      </c>
      <c r="W61" s="24">
        <v>0.44983698547998102</v>
      </c>
      <c r="X61" s="39"/>
    </row>
    <row r="62" spans="3:24" x14ac:dyDescent="0.3">
      <c r="C62" s="23" t="s">
        <v>64</v>
      </c>
      <c r="D62" s="9">
        <v>70716.937393731598</v>
      </c>
      <c r="E62" s="24">
        <v>0.19186336943080501</v>
      </c>
      <c r="F62" s="9">
        <v>49077.451250768398</v>
      </c>
      <c r="G62" s="24">
        <v>0.25715939318542602</v>
      </c>
      <c r="H62" s="9">
        <v>148781.52706507299</v>
      </c>
      <c r="I62" s="24">
        <v>0.37860061183864502</v>
      </c>
      <c r="J62" s="9">
        <v>99699.598313770606</v>
      </c>
      <c r="K62" s="24">
        <v>0.335712201385237</v>
      </c>
      <c r="L62" s="9">
        <v>86055.567888123798</v>
      </c>
      <c r="M62" s="24">
        <v>0.69335508779408095</v>
      </c>
      <c r="N62" s="9">
        <v>38603.368005126802</v>
      </c>
      <c r="O62" s="24">
        <v>0.325464224266929</v>
      </c>
      <c r="P62" s="9">
        <v>100464.786943032</v>
      </c>
      <c r="Q62" s="24">
        <v>0.43972514975316201</v>
      </c>
      <c r="R62" s="9">
        <v>65106.444433860597</v>
      </c>
      <c r="S62" s="24">
        <v>0.30722967909717502</v>
      </c>
      <c r="T62" s="9">
        <v>15338.326180395999</v>
      </c>
      <c r="U62" s="24">
        <v>0.38069311890535101</v>
      </c>
      <c r="V62" s="9">
        <v>673844.00747388299</v>
      </c>
      <c r="W62" s="24">
        <v>0.34157029818169099</v>
      </c>
      <c r="X62" s="39"/>
    </row>
    <row r="63" spans="3:24" x14ac:dyDescent="0.3">
      <c r="C63" s="23" t="s">
        <v>65</v>
      </c>
      <c r="D63" s="9">
        <v>120563.91673661199</v>
      </c>
      <c r="E63" s="24">
        <v>0.32710408778126698</v>
      </c>
      <c r="F63" s="9">
        <v>72957.498289948198</v>
      </c>
      <c r="G63" s="24">
        <v>0.38228770057157502</v>
      </c>
      <c r="H63" s="9">
        <v>128938.39109595701</v>
      </c>
      <c r="I63" s="24">
        <v>0.32810628255662999</v>
      </c>
      <c r="J63" s="9">
        <v>146334.07182444001</v>
      </c>
      <c r="K63" s="24">
        <v>0.49274153778674401</v>
      </c>
      <c r="L63" s="9">
        <v>27961.667134922202</v>
      </c>
      <c r="M63" s="24">
        <v>0.22528889933545401</v>
      </c>
      <c r="N63" s="9">
        <v>48260.4719641966</v>
      </c>
      <c r="O63" s="24">
        <v>0.40688307477464403</v>
      </c>
      <c r="P63" s="9">
        <v>84524.204087618898</v>
      </c>
      <c r="Q63" s="24">
        <v>0.36995468194513298</v>
      </c>
      <c r="R63" s="9">
        <v>111887.21045343801</v>
      </c>
      <c r="S63" s="24">
        <v>0.52798263000843704</v>
      </c>
      <c r="T63" s="9">
        <v>17458.1037065491</v>
      </c>
      <c r="U63" s="24">
        <v>0.43330542538036398</v>
      </c>
      <c r="V63" s="9">
        <v>758885.53529368201</v>
      </c>
      <c r="W63" s="24">
        <v>0.38467769350324299</v>
      </c>
      <c r="X63" s="39"/>
    </row>
    <row r="64" spans="3:24" x14ac:dyDescent="0.3">
      <c r="C64" s="23" t="s">
        <v>66</v>
      </c>
      <c r="D64" s="9">
        <v>48660.651631074601</v>
      </c>
      <c r="E64" s="24">
        <v>0.132022071723148</v>
      </c>
      <c r="F64" s="9">
        <v>69205.470173445894</v>
      </c>
      <c r="G64" s="24">
        <v>0.36262756645572097</v>
      </c>
      <c r="H64" s="9">
        <v>41476.741394126198</v>
      </c>
      <c r="I64" s="24">
        <v>0.105544821179455</v>
      </c>
      <c r="J64" s="9">
        <v>77335.239281954593</v>
      </c>
      <c r="K64" s="24">
        <v>0.26040609855108199</v>
      </c>
      <c r="L64" s="9">
        <v>10917.539590583099</v>
      </c>
      <c r="M64" s="24">
        <v>8.7963298681208696E-2</v>
      </c>
      <c r="N64" s="9">
        <v>39119.956635240102</v>
      </c>
      <c r="O64" s="24">
        <v>0.32981957268478101</v>
      </c>
      <c r="P64" s="9">
        <v>77186.503309629697</v>
      </c>
      <c r="Q64" s="24">
        <v>0.337838239242927</v>
      </c>
      <c r="R64" s="9">
        <v>69123.940044159302</v>
      </c>
      <c r="S64" s="24">
        <v>0.32618776992611398</v>
      </c>
      <c r="T64" s="9">
        <v>11108.561219885099</v>
      </c>
      <c r="U64" s="24">
        <v>0.275711493393207</v>
      </c>
      <c r="V64" s="9">
        <v>444134.60328009899</v>
      </c>
      <c r="W64" s="24">
        <v>0.22513102022513701</v>
      </c>
      <c r="X64" s="39"/>
    </row>
    <row r="65" spans="3:24" x14ac:dyDescent="0.3">
      <c r="C65" s="23" t="s">
        <v>67</v>
      </c>
      <c r="D65" s="9">
        <v>552.98059999999998</v>
      </c>
      <c r="E65" s="24">
        <v>1.5003009999999999E-3</v>
      </c>
      <c r="F65" s="9">
        <v>1094.8040000000001</v>
      </c>
      <c r="G65" s="24">
        <v>2.785919E-3</v>
      </c>
      <c r="H65" s="9">
        <v>411.33019999999999</v>
      </c>
      <c r="I65" s="24">
        <v>3.467917E-3</v>
      </c>
      <c r="J65" s="9">
        <v>1132.57</v>
      </c>
      <c r="K65" s="24">
        <v>3.8136310000000001E-3</v>
      </c>
      <c r="L65" s="9">
        <v>730.89110000000005</v>
      </c>
      <c r="M65" s="24">
        <v>3.448989E-3</v>
      </c>
      <c r="N65" s="9">
        <v>478.05700000000002</v>
      </c>
      <c r="O65" s="24">
        <v>3.8517349999999998E-3</v>
      </c>
      <c r="P65" s="9">
        <v>536.63260000000002</v>
      </c>
      <c r="Q65" s="24">
        <v>2.3487920000000002E-3</v>
      </c>
      <c r="R65" s="9">
        <v>341.44510000000002</v>
      </c>
      <c r="S65" s="24">
        <v>8.4745740000000003E-3</v>
      </c>
      <c r="T65" s="9">
        <v>469.47050000000002</v>
      </c>
      <c r="U65" s="24">
        <v>2.4599639999999998E-3</v>
      </c>
      <c r="V65" s="9">
        <v>5748.18</v>
      </c>
      <c r="W65" s="24">
        <v>2.913742E-3</v>
      </c>
      <c r="X65" s="39"/>
    </row>
    <row r="66" spans="3:24" ht="36.75" customHeight="1" x14ac:dyDescent="0.3">
      <c r="C66" s="28" t="s">
        <v>148</v>
      </c>
      <c r="D66" s="26" t="s">
        <v>26</v>
      </c>
      <c r="E66" s="27" t="s">
        <v>16</v>
      </c>
      <c r="F66" s="26" t="s">
        <v>26</v>
      </c>
      <c r="G66" s="27" t="s">
        <v>16</v>
      </c>
      <c r="H66" s="26" t="s">
        <v>26</v>
      </c>
      <c r="I66" s="27" t="s">
        <v>16</v>
      </c>
      <c r="J66" s="26" t="s">
        <v>26</v>
      </c>
      <c r="K66" s="27" t="s">
        <v>16</v>
      </c>
      <c r="L66" s="26" t="s">
        <v>26</v>
      </c>
      <c r="M66" s="27" t="s">
        <v>16</v>
      </c>
      <c r="N66" s="26" t="s">
        <v>26</v>
      </c>
      <c r="O66" s="27" t="s">
        <v>16</v>
      </c>
      <c r="P66" s="26" t="s">
        <v>26</v>
      </c>
      <c r="Q66" s="27" t="s">
        <v>16</v>
      </c>
      <c r="R66" s="26" t="s">
        <v>26</v>
      </c>
      <c r="S66" s="27" t="s">
        <v>16</v>
      </c>
      <c r="T66" s="26" t="s">
        <v>26</v>
      </c>
      <c r="U66" s="27" t="s">
        <v>16</v>
      </c>
      <c r="V66" s="26" t="s">
        <v>26</v>
      </c>
      <c r="W66" s="27" t="s">
        <v>16</v>
      </c>
      <c r="X66" s="39"/>
    </row>
    <row r="67" spans="3:24" x14ac:dyDescent="0.3">
      <c r="C67" s="23" t="s">
        <v>68</v>
      </c>
      <c r="D67" s="9">
        <v>8351.8359561754205</v>
      </c>
      <c r="E67" s="24">
        <v>4.9432524551894397E-2</v>
      </c>
      <c r="F67" s="9">
        <v>6097.24006625941</v>
      </c>
      <c r="G67" s="24">
        <v>6.4381884406210302E-2</v>
      </c>
      <c r="H67" s="9">
        <v>10486.7058497037</v>
      </c>
      <c r="I67" s="24">
        <v>5.5722078447131902E-2</v>
      </c>
      <c r="J67" s="9">
        <v>6684.7050958838799</v>
      </c>
      <c r="K67" s="24">
        <v>4.5547591623233297E-2</v>
      </c>
      <c r="L67" s="9">
        <v>4054.3107021380602</v>
      </c>
      <c r="M67" s="24">
        <v>6.8608504909723395E-2</v>
      </c>
      <c r="N67" s="9">
        <v>3613.7092817729399</v>
      </c>
      <c r="O67" s="24">
        <v>6.49861768940002E-2</v>
      </c>
      <c r="P67" s="9">
        <v>7020.7910441041804</v>
      </c>
      <c r="Q67" s="24">
        <v>6.3489940738446604E-2</v>
      </c>
      <c r="R67" s="9">
        <v>2262.7032046393902</v>
      </c>
      <c r="S67" s="24">
        <v>2.22324303298118E-2</v>
      </c>
      <c r="T67" s="9">
        <v>451.11024762202499</v>
      </c>
      <c r="U67" s="24">
        <v>2.2238524494760901E-2</v>
      </c>
      <c r="V67" s="9">
        <v>49023.111448299001</v>
      </c>
      <c r="W67" s="24">
        <v>5.1823654998601802E-2</v>
      </c>
      <c r="X67" s="39"/>
    </row>
    <row r="68" spans="3:24" x14ac:dyDescent="0.3">
      <c r="C68" s="23" t="s">
        <v>69</v>
      </c>
      <c r="D68" s="9">
        <v>3559.8561309113702</v>
      </c>
      <c r="E68" s="24">
        <v>2.1069939174556299E-2</v>
      </c>
      <c r="F68" s="9">
        <v>2496.8734117594299</v>
      </c>
      <c r="G68" s="24">
        <v>2.6364947685495299E-2</v>
      </c>
      <c r="H68" s="9">
        <v>6098.6072327655002</v>
      </c>
      <c r="I68" s="24">
        <v>3.2405511846411397E-2</v>
      </c>
      <c r="J68" s="9">
        <v>6196.76472166027</v>
      </c>
      <c r="K68" s="24">
        <v>4.22229110901595E-2</v>
      </c>
      <c r="L68" s="9">
        <v>1515.8930022049999</v>
      </c>
      <c r="M68" s="24">
        <v>2.5652486976281998E-2</v>
      </c>
      <c r="N68" s="9">
        <v>1841.9154014236799</v>
      </c>
      <c r="O68" s="24">
        <v>3.3123594281490303E-2</v>
      </c>
      <c r="P68" s="9">
        <v>2524.2392955168898</v>
      </c>
      <c r="Q68" s="24">
        <v>2.2827029358267199E-2</v>
      </c>
      <c r="R68" s="9">
        <v>1991.59932904217</v>
      </c>
      <c r="S68" s="24">
        <v>1.9568670445617199E-2</v>
      </c>
      <c r="T68" s="9">
        <v>216.501884206894</v>
      </c>
      <c r="U68" s="24">
        <v>1.0672961832449901E-2</v>
      </c>
      <c r="V68" s="9">
        <v>26442.2504094912</v>
      </c>
      <c r="W68" s="24">
        <v>2.7952816990274E-2</v>
      </c>
      <c r="X68" s="39"/>
    </row>
    <row r="69" spans="3:24" x14ac:dyDescent="0.3">
      <c r="C69" s="23" t="s">
        <v>70</v>
      </c>
      <c r="D69" s="9">
        <v>4428.5154782202899</v>
      </c>
      <c r="E69" s="24">
        <v>2.62113266177962E-2</v>
      </c>
      <c r="F69" s="9">
        <v>1806.17532874575</v>
      </c>
      <c r="G69" s="24">
        <v>1.9071739011253599E-2</v>
      </c>
      <c r="H69" s="9">
        <v>5244.3116193823498</v>
      </c>
      <c r="I69" s="24">
        <v>2.78661333353491E-2</v>
      </c>
      <c r="J69" s="9">
        <v>6053.0269391005504</v>
      </c>
      <c r="K69" s="24">
        <v>4.1243524606096003E-2</v>
      </c>
      <c r="L69" s="9">
        <v>1604.09190696418</v>
      </c>
      <c r="M69" s="24">
        <v>2.7145020586745401E-2</v>
      </c>
      <c r="N69" s="9">
        <v>1440.13506442891</v>
      </c>
      <c r="O69" s="24">
        <v>2.5898284768030199E-2</v>
      </c>
      <c r="P69" s="9">
        <v>2749.9668477821601</v>
      </c>
      <c r="Q69" s="24">
        <v>2.48683134281572E-2</v>
      </c>
      <c r="R69" s="9">
        <v>2942.07286699615</v>
      </c>
      <c r="S69" s="24">
        <v>2.8907649004344799E-2</v>
      </c>
      <c r="T69" s="9">
        <v>475.768135242168</v>
      </c>
      <c r="U69" s="24">
        <v>2.3454092176320301E-2</v>
      </c>
      <c r="V69" s="9">
        <v>26744.064186862499</v>
      </c>
      <c r="W69" s="24">
        <v>2.8271872484921901E-2</v>
      </c>
      <c r="X69" s="39"/>
    </row>
    <row r="70" spans="3:24" x14ac:dyDescent="0.3">
      <c r="C70" s="23" t="s">
        <v>71</v>
      </c>
      <c r="D70" s="9">
        <v>10301.530348152401</v>
      </c>
      <c r="E70" s="24">
        <v>6.0972300525203499E-2</v>
      </c>
      <c r="F70" s="9">
        <v>3486.8843684005801</v>
      </c>
      <c r="G70" s="24">
        <v>3.6818656294422603E-2</v>
      </c>
      <c r="H70" s="9">
        <v>10379.8463467805</v>
      </c>
      <c r="I70" s="24">
        <v>5.51542706254909E-2</v>
      </c>
      <c r="J70" s="9">
        <v>9794.7115575517091</v>
      </c>
      <c r="K70" s="24">
        <v>6.6738250332902802E-2</v>
      </c>
      <c r="L70" s="9">
        <v>2246.80618751474</v>
      </c>
      <c r="M70" s="24">
        <v>3.8021262964875999E-2</v>
      </c>
      <c r="N70" s="9">
        <v>2630.0653669401599</v>
      </c>
      <c r="O70" s="24">
        <v>4.7297078943467803E-2</v>
      </c>
      <c r="P70" s="9">
        <v>4857.5254695370304</v>
      </c>
      <c r="Q70" s="24">
        <v>4.3927244417192597E-2</v>
      </c>
      <c r="R70" s="9">
        <v>5531.3784945993802</v>
      </c>
      <c r="S70" s="24">
        <v>5.4349146081931303E-2</v>
      </c>
      <c r="T70" s="9">
        <v>1169.6377739490299</v>
      </c>
      <c r="U70" s="24">
        <v>5.7660003121359202E-2</v>
      </c>
      <c r="V70" s="9">
        <v>50398.385913425504</v>
      </c>
      <c r="W70" s="24">
        <v>5.3277494775464403E-2</v>
      </c>
      <c r="X70" s="39"/>
    </row>
    <row r="71" spans="3:24" x14ac:dyDescent="0.3">
      <c r="C71" s="23" t="s">
        <v>72</v>
      </c>
      <c r="D71" s="9">
        <v>25020.4613873462</v>
      </c>
      <c r="E71" s="24">
        <v>0.148090141894513</v>
      </c>
      <c r="F71" s="9">
        <v>8399.2943683862195</v>
      </c>
      <c r="G71" s="24">
        <v>8.8689701117661002E-2</v>
      </c>
      <c r="H71" s="9">
        <v>27770.2983439116</v>
      </c>
      <c r="I71" s="24">
        <v>0.147560040779004</v>
      </c>
      <c r="J71" s="9">
        <v>16424.759646611499</v>
      </c>
      <c r="K71" s="24">
        <v>0.111913425373735</v>
      </c>
      <c r="L71" s="9">
        <v>6854.2663071303004</v>
      </c>
      <c r="M71" s="24">
        <v>0.11599036140405</v>
      </c>
      <c r="N71" s="9">
        <v>6945.5288653315602</v>
      </c>
      <c r="O71" s="24">
        <v>0.12490306559563</v>
      </c>
      <c r="P71" s="9">
        <v>12413.115231048399</v>
      </c>
      <c r="Q71" s="24">
        <v>0.112253440594931</v>
      </c>
      <c r="R71" s="9">
        <v>10459.728848846</v>
      </c>
      <c r="S71" s="24">
        <v>0.10277317521091001</v>
      </c>
      <c r="T71" s="9">
        <v>2899.7118452337099</v>
      </c>
      <c r="U71" s="24">
        <v>0.14294801157345599</v>
      </c>
      <c r="V71" s="9">
        <v>117187.16484384501</v>
      </c>
      <c r="W71" s="24">
        <v>0.123881716637601</v>
      </c>
      <c r="X71" s="39"/>
    </row>
    <row r="72" spans="3:24" x14ac:dyDescent="0.3">
      <c r="C72" s="23" t="s">
        <v>73</v>
      </c>
      <c r="D72" s="9">
        <v>28808.261575612101</v>
      </c>
      <c r="E72" s="24">
        <v>0.17050922756461401</v>
      </c>
      <c r="F72" s="9">
        <v>14074.6825937751</v>
      </c>
      <c r="G72" s="24">
        <v>0.148617173993355</v>
      </c>
      <c r="H72" s="9">
        <v>35064.152264627097</v>
      </c>
      <c r="I72" s="24">
        <v>0.18631660610819301</v>
      </c>
      <c r="J72" s="9">
        <v>22263.148000793099</v>
      </c>
      <c r="K72" s="24">
        <v>0.15169446652360499</v>
      </c>
      <c r="L72" s="9">
        <v>11020.1239105027</v>
      </c>
      <c r="M72" s="24">
        <v>0.18648650312388801</v>
      </c>
      <c r="N72" s="9">
        <v>10733.235966858399</v>
      </c>
      <c r="O72" s="24">
        <v>0.19301828586639799</v>
      </c>
      <c r="P72" s="9">
        <v>17298.812890358298</v>
      </c>
      <c r="Q72" s="24">
        <v>0.156435449845305</v>
      </c>
      <c r="R72" s="9">
        <v>17809.1165949975</v>
      </c>
      <c r="S72" s="24">
        <v>0.174985364020324</v>
      </c>
      <c r="T72" s="9">
        <v>3696.9502789121202</v>
      </c>
      <c r="U72" s="24">
        <v>0.18224972668407599</v>
      </c>
      <c r="V72" s="9">
        <v>160768.484076436</v>
      </c>
      <c r="W72" s="24">
        <v>0.16995270612743901</v>
      </c>
      <c r="X72" s="39"/>
    </row>
    <row r="73" spans="3:24" x14ac:dyDescent="0.3">
      <c r="C73" s="23" t="s">
        <v>74</v>
      </c>
      <c r="D73" s="9">
        <v>25368.405720778999</v>
      </c>
      <c r="E73" s="24">
        <v>0.15014954139605499</v>
      </c>
      <c r="F73" s="9">
        <v>17765.292163399499</v>
      </c>
      <c r="G73" s="24">
        <v>0.18758700232845299</v>
      </c>
      <c r="H73" s="9">
        <v>29554.355654558902</v>
      </c>
      <c r="I73" s="24">
        <v>0.15703979379609401</v>
      </c>
      <c r="J73" s="9">
        <v>19394.512214893901</v>
      </c>
      <c r="K73" s="24">
        <v>0.13214843578361299</v>
      </c>
      <c r="L73" s="9">
        <v>10510.940503063701</v>
      </c>
      <c r="M73" s="24">
        <v>0.17786991824034601</v>
      </c>
      <c r="N73" s="9">
        <v>9509.9518201841092</v>
      </c>
      <c r="O73" s="24">
        <v>0.171019681731757</v>
      </c>
      <c r="P73" s="9">
        <v>17253.802029140901</v>
      </c>
      <c r="Q73" s="24">
        <v>0.15602841068215001</v>
      </c>
      <c r="R73" s="9">
        <v>14838.579636917</v>
      </c>
      <c r="S73" s="24">
        <v>0.145798038069999</v>
      </c>
      <c r="T73" s="9">
        <v>3018.95137166727</v>
      </c>
      <c r="U73" s="24">
        <v>0.148826200205425</v>
      </c>
      <c r="V73" s="9">
        <v>147214.79111460401</v>
      </c>
      <c r="W73" s="24">
        <v>0.15562473127517501</v>
      </c>
      <c r="X73" s="39"/>
    </row>
    <row r="74" spans="3:24" x14ac:dyDescent="0.3">
      <c r="C74" s="23" t="s">
        <v>75</v>
      </c>
      <c r="D74" s="9">
        <v>17088.7092845195</v>
      </c>
      <c r="E74" s="24">
        <v>0.101143993452432</v>
      </c>
      <c r="F74" s="9">
        <v>12937.171443855699</v>
      </c>
      <c r="G74" s="24">
        <v>0.13660598359097101</v>
      </c>
      <c r="H74" s="9">
        <v>19274.845894951199</v>
      </c>
      <c r="I74" s="24">
        <v>0.10241867087796699</v>
      </c>
      <c r="J74" s="9">
        <v>17612.765822666599</v>
      </c>
      <c r="K74" s="24">
        <v>0.12000814598993</v>
      </c>
      <c r="L74" s="9">
        <v>7597.3466309411697</v>
      </c>
      <c r="M74" s="24">
        <v>0.12856503408949799</v>
      </c>
      <c r="N74" s="9">
        <v>7213.6802548384603</v>
      </c>
      <c r="O74" s="24">
        <v>0.12972529457812201</v>
      </c>
      <c r="P74" s="9">
        <v>13384.1098912423</v>
      </c>
      <c r="Q74" s="24">
        <v>0.121034273558879</v>
      </c>
      <c r="R74" s="9">
        <v>10186.356669045201</v>
      </c>
      <c r="S74" s="24">
        <v>0.100087127863177</v>
      </c>
      <c r="T74" s="9">
        <v>1972.1644544056001</v>
      </c>
      <c r="U74" s="24">
        <v>9.7222414605272298E-2</v>
      </c>
      <c r="V74" s="9">
        <v>107267.15034646601</v>
      </c>
      <c r="W74" s="24">
        <v>0.113395001418893</v>
      </c>
      <c r="X74" s="39"/>
    </row>
    <row r="75" spans="3:24" x14ac:dyDescent="0.3">
      <c r="C75" s="23" t="s">
        <v>76</v>
      </c>
      <c r="D75" s="9">
        <v>13706.2327960736</v>
      </c>
      <c r="E75" s="24">
        <v>8.1123922064694404E-2</v>
      </c>
      <c r="F75" s="9">
        <v>8574.91012206911</v>
      </c>
      <c r="G75" s="24">
        <v>9.0544060308155899E-2</v>
      </c>
      <c r="H75" s="9">
        <v>15010.0978442947</v>
      </c>
      <c r="I75" s="24">
        <v>7.9757538884581702E-2</v>
      </c>
      <c r="J75" s="9">
        <v>12029.483330859</v>
      </c>
      <c r="K75" s="24">
        <v>8.1965320284635601E-2</v>
      </c>
      <c r="L75" s="9">
        <v>3995.2630035480502</v>
      </c>
      <c r="M75" s="24">
        <v>6.76092785020177E-2</v>
      </c>
      <c r="N75" s="9">
        <v>4176.7999489416698</v>
      </c>
      <c r="O75" s="24">
        <v>7.5112367699818106E-2</v>
      </c>
      <c r="P75" s="9">
        <v>9158.9123129998297</v>
      </c>
      <c r="Q75" s="24">
        <v>8.2825253782379801E-2</v>
      </c>
      <c r="R75" s="9">
        <v>9634.3901389355997</v>
      </c>
      <c r="S75" s="24">
        <v>9.4663722177495593E-2</v>
      </c>
      <c r="T75" s="9">
        <v>1632.0861452128399</v>
      </c>
      <c r="U75" s="24">
        <v>8.0457466681817705E-2</v>
      </c>
      <c r="V75" s="9">
        <v>77918.175642934395</v>
      </c>
      <c r="W75" s="24">
        <v>8.2369407680262602E-2</v>
      </c>
      <c r="X75" s="39"/>
    </row>
    <row r="76" spans="3:24" x14ac:dyDescent="0.3">
      <c r="C76" s="23" t="s">
        <v>77</v>
      </c>
      <c r="D76" s="9">
        <v>10853.689932839001</v>
      </c>
      <c r="E76" s="24">
        <v>6.4240401379890497E-2</v>
      </c>
      <c r="F76" s="9">
        <v>7934.8132907259096</v>
      </c>
      <c r="G76" s="24">
        <v>8.3785159599559997E-2</v>
      </c>
      <c r="H76" s="9">
        <v>10488.003369079701</v>
      </c>
      <c r="I76" s="24">
        <v>5.5728972935972697E-2</v>
      </c>
      <c r="J76" s="9">
        <v>11422.1252269004</v>
      </c>
      <c r="K76" s="24">
        <v>7.7826962871501204E-2</v>
      </c>
      <c r="L76" s="9">
        <v>4013.08864765935</v>
      </c>
      <c r="M76" s="24">
        <v>6.7910930467389705E-2</v>
      </c>
      <c r="N76" s="9">
        <v>3217.8329281004198</v>
      </c>
      <c r="O76" s="24">
        <v>5.7867040089699097E-2</v>
      </c>
      <c r="P76" s="9">
        <v>8109.7576446059302</v>
      </c>
      <c r="Q76" s="24">
        <v>7.3337609540677001E-2</v>
      </c>
      <c r="R76" s="9">
        <v>8047.7172632273596</v>
      </c>
      <c r="S76" s="24">
        <v>7.9073699547458395E-2</v>
      </c>
      <c r="T76" s="9">
        <v>1558.1449959843201</v>
      </c>
      <c r="U76" s="24">
        <v>7.6812366471930404E-2</v>
      </c>
      <c r="V76" s="9">
        <v>65645.173299122398</v>
      </c>
      <c r="W76" s="24">
        <v>6.9395285465814402E-2</v>
      </c>
      <c r="X76" s="39"/>
    </row>
    <row r="77" spans="3:24" x14ac:dyDescent="0.3">
      <c r="C77" s="23" t="s">
        <v>78</v>
      </c>
      <c r="D77" s="9">
        <v>8409.7239778723706</v>
      </c>
      <c r="E77" s="24">
        <v>4.97751499421452E-2</v>
      </c>
      <c r="F77" s="9">
        <v>4245.4698152609399</v>
      </c>
      <c r="G77" s="24">
        <v>4.4828700186619101E-2</v>
      </c>
      <c r="H77" s="9">
        <v>7828.2716096477798</v>
      </c>
      <c r="I77" s="24">
        <v>4.1596242994702999E-2</v>
      </c>
      <c r="J77" s="9">
        <v>6899.87172064678</v>
      </c>
      <c r="K77" s="24">
        <v>4.7013672985848E-2</v>
      </c>
      <c r="L77" s="9">
        <v>1675.8317248942799</v>
      </c>
      <c r="M77" s="24">
        <v>2.8359027606011101E-2</v>
      </c>
      <c r="N77" s="9">
        <v>1975.3362742310701</v>
      </c>
      <c r="O77" s="24">
        <v>3.5522932956946598E-2</v>
      </c>
      <c r="P77" s="9">
        <v>5130.2459255592903</v>
      </c>
      <c r="Q77" s="24">
        <v>4.6393491522717302E-2</v>
      </c>
      <c r="R77" s="9">
        <v>6196.1053800823001</v>
      </c>
      <c r="S77" s="24">
        <v>6.08804905992106E-2</v>
      </c>
      <c r="T77" s="9">
        <v>1135.5171335658199</v>
      </c>
      <c r="U77" s="24">
        <v>5.5977947125205603E-2</v>
      </c>
      <c r="V77" s="9">
        <v>43496.3735617606</v>
      </c>
      <c r="W77" s="24">
        <v>4.5981191127214799E-2</v>
      </c>
      <c r="X77" s="39"/>
    </row>
    <row r="78" spans="3:24" x14ac:dyDescent="0.3">
      <c r="C78" s="23" t="s">
        <v>79</v>
      </c>
      <c r="D78" s="9">
        <v>5357.8225801612698</v>
      </c>
      <c r="E78" s="24">
        <v>3.1711673652148699E-2</v>
      </c>
      <c r="F78" s="9">
        <v>4129.57435870482</v>
      </c>
      <c r="G78" s="24">
        <v>4.3604938647608803E-2</v>
      </c>
      <c r="H78" s="9">
        <v>4969.3951765777801</v>
      </c>
      <c r="I78" s="24">
        <v>2.6405339468150501E-2</v>
      </c>
      <c r="J78" s="9">
        <v>5887.67483357129</v>
      </c>
      <c r="K78" s="24">
        <v>4.0116864556226997E-2</v>
      </c>
      <c r="L78" s="9">
        <v>1998.8629243160101</v>
      </c>
      <c r="M78" s="24">
        <v>3.3825477826472002E-2</v>
      </c>
      <c r="N78" s="9">
        <v>1269.16654651765</v>
      </c>
      <c r="O78" s="24">
        <v>2.2823718032868E-2</v>
      </c>
      <c r="P78" s="9">
        <v>3884.6937976413101</v>
      </c>
      <c r="Q78" s="24">
        <v>3.5129799113787399E-2</v>
      </c>
      <c r="R78" s="9">
        <v>4782.4058898270596</v>
      </c>
      <c r="S78" s="24">
        <v>4.6990036314288497E-2</v>
      </c>
      <c r="T78" s="9">
        <v>1011.59120113309</v>
      </c>
      <c r="U78" s="24">
        <v>4.9868731255096603E-2</v>
      </c>
      <c r="V78" s="9">
        <v>33291.187308450302</v>
      </c>
      <c r="W78" s="24">
        <v>3.5193013144146801E-2</v>
      </c>
      <c r="X78" s="39"/>
    </row>
    <row r="79" spans="3:24" x14ac:dyDescent="0.3">
      <c r="C79" s="23" t="s">
        <v>80</v>
      </c>
      <c r="D79" s="9">
        <v>3813.1361409874098</v>
      </c>
      <c r="E79" s="24">
        <v>2.2569043129936298E-2</v>
      </c>
      <c r="F79" s="9">
        <v>1738.5845095419199</v>
      </c>
      <c r="G79" s="24">
        <v>1.8358035062973201E-2</v>
      </c>
      <c r="H79" s="9">
        <v>2902.0948868615901</v>
      </c>
      <c r="I79" s="24">
        <v>1.54205487656823E-2</v>
      </c>
      <c r="J79" s="9">
        <v>3215.0829836183598</v>
      </c>
      <c r="K79" s="24">
        <v>2.1906618866825701E-2</v>
      </c>
      <c r="L79" s="9">
        <v>1175.1384122637601</v>
      </c>
      <c r="M79" s="24">
        <v>1.98861151625318E-2</v>
      </c>
      <c r="N79" s="9">
        <v>563.71573970613099</v>
      </c>
      <c r="O79" s="24">
        <v>1.0137431631053E-2</v>
      </c>
      <c r="P79" s="9">
        <v>4211.3599779001597</v>
      </c>
      <c r="Q79" s="24">
        <v>3.8083884528892699E-2</v>
      </c>
      <c r="R79" s="9">
        <v>3658.36933087332</v>
      </c>
      <c r="S79" s="24">
        <v>3.5945695883841701E-2</v>
      </c>
      <c r="T79" s="9">
        <v>462.87414123871099</v>
      </c>
      <c r="U79" s="24">
        <v>2.28184528775176E-2</v>
      </c>
      <c r="V79" s="9">
        <v>21740.356122991401</v>
      </c>
      <c r="W79" s="24">
        <v>2.29823175636833E-2</v>
      </c>
      <c r="X79" s="39"/>
    </row>
    <row r="80" spans="3:24" x14ac:dyDescent="0.3">
      <c r="C80" s="23" t="s">
        <v>81</v>
      </c>
      <c r="D80" s="9">
        <v>2737.6634428227198</v>
      </c>
      <c r="E80" s="24">
        <v>1.6203576801828101E-2</v>
      </c>
      <c r="F80" s="9">
        <v>734.84296828522201</v>
      </c>
      <c r="G80" s="24">
        <v>7.7593426741814596E-3</v>
      </c>
      <c r="H80" s="9">
        <v>2089.3484571741601</v>
      </c>
      <c r="I80" s="24">
        <v>1.1101945673182199E-2</v>
      </c>
      <c r="J80" s="9">
        <v>1977.89593810053</v>
      </c>
      <c r="K80" s="24">
        <v>1.34767944388941E-2</v>
      </c>
      <c r="L80" s="9">
        <v>601.26430799028901</v>
      </c>
      <c r="M80" s="24">
        <v>1.0174811023989601E-2</v>
      </c>
      <c r="N80" s="9">
        <v>308.92262202819597</v>
      </c>
      <c r="O80" s="24">
        <v>5.5554275666118997E-3</v>
      </c>
      <c r="P80" s="9">
        <v>1911.3440709461299</v>
      </c>
      <c r="Q80" s="24">
        <v>1.7284536889480302E-2</v>
      </c>
      <c r="R80" s="9">
        <v>2398.1986500674502</v>
      </c>
      <c r="S80" s="24">
        <v>2.3563755200130501E-2</v>
      </c>
      <c r="T80" s="9">
        <v>334.20621348113599</v>
      </c>
      <c r="U80" s="24">
        <v>1.64754693647058E-2</v>
      </c>
      <c r="V80" s="9">
        <v>13093.6866708958</v>
      </c>
      <c r="W80" s="24">
        <v>1.38416897794814E-2</v>
      </c>
      <c r="X80" s="39"/>
    </row>
    <row r="81" spans="3:24" x14ac:dyDescent="0.3">
      <c r="C81" s="23" t="s">
        <v>82</v>
      </c>
      <c r="D81" s="9">
        <v>1148.42233958422</v>
      </c>
      <c r="E81" s="24">
        <v>6.7972378522910297E-3</v>
      </c>
      <c r="F81" s="9">
        <v>282.47209987550502</v>
      </c>
      <c r="G81" s="24">
        <v>2.9826750930804702E-3</v>
      </c>
      <c r="H81" s="9">
        <v>1036.2679804614199</v>
      </c>
      <c r="I81" s="24">
        <v>5.50630546208689E-3</v>
      </c>
      <c r="J81" s="9">
        <v>906.55773420785204</v>
      </c>
      <c r="K81" s="24">
        <v>6.1770146727951102E-3</v>
      </c>
      <c r="L81" s="9">
        <v>230.18462765791199</v>
      </c>
      <c r="M81" s="24">
        <v>3.8952671161789302E-3</v>
      </c>
      <c r="N81" s="9">
        <v>167.356966519525</v>
      </c>
      <c r="O81" s="24">
        <v>3.0096193641081302E-3</v>
      </c>
      <c r="P81" s="9">
        <v>672.47961690403395</v>
      </c>
      <c r="Q81" s="24">
        <v>6.0813219987375699E-3</v>
      </c>
      <c r="R81" s="9">
        <v>1036.1701033565901</v>
      </c>
      <c r="S81" s="24">
        <v>1.0180999251459801E-2</v>
      </c>
      <c r="T81" s="9">
        <v>249.86414054572899</v>
      </c>
      <c r="U81" s="24">
        <v>1.23176315306061E-2</v>
      </c>
      <c r="V81" s="9">
        <v>5729.7756091127803</v>
      </c>
      <c r="W81" s="24">
        <v>6.0571005310265198E-3</v>
      </c>
      <c r="X81" s="39"/>
    </row>
    <row r="82" spans="3:24" ht="36.75" customHeight="1" x14ac:dyDescent="0.3">
      <c r="C82" s="28" t="s">
        <v>147</v>
      </c>
      <c r="D82" s="26" t="s">
        <v>26</v>
      </c>
      <c r="E82" s="27" t="s">
        <v>16</v>
      </c>
      <c r="F82" s="26" t="s">
        <v>26</v>
      </c>
      <c r="G82" s="27" t="s">
        <v>16</v>
      </c>
      <c r="H82" s="26" t="s">
        <v>26</v>
      </c>
      <c r="I82" s="27" t="s">
        <v>16</v>
      </c>
      <c r="J82" s="26" t="s">
        <v>26</v>
      </c>
      <c r="K82" s="27" t="s">
        <v>16</v>
      </c>
      <c r="L82" s="26" t="s">
        <v>26</v>
      </c>
      <c r="M82" s="27" t="s">
        <v>16</v>
      </c>
      <c r="N82" s="26" t="s">
        <v>26</v>
      </c>
      <c r="O82" s="27" t="s">
        <v>16</v>
      </c>
      <c r="P82" s="26" t="s">
        <v>26</v>
      </c>
      <c r="Q82" s="27" t="s">
        <v>16</v>
      </c>
      <c r="R82" s="26" t="s">
        <v>26</v>
      </c>
      <c r="S82" s="27" t="s">
        <v>16</v>
      </c>
      <c r="T82" s="26" t="s">
        <v>26</v>
      </c>
      <c r="U82" s="27" t="s">
        <v>16</v>
      </c>
      <c r="V82" s="26" t="s">
        <v>26</v>
      </c>
      <c r="W82" s="27" t="s">
        <v>16</v>
      </c>
      <c r="X82" s="39"/>
    </row>
    <row r="83" spans="3:24" x14ac:dyDescent="0.3">
      <c r="C83" s="23" t="s">
        <v>68</v>
      </c>
      <c r="D83" s="9">
        <v>8321.8167373661399</v>
      </c>
      <c r="E83" s="24">
        <v>4.1687163133090697E-2</v>
      </c>
      <c r="F83" s="9">
        <v>4833.5383018537696</v>
      </c>
      <c r="G83" s="24">
        <v>5.0275932793287903E-2</v>
      </c>
      <c r="H83" s="9">
        <v>11066.137386046399</v>
      </c>
      <c r="I83" s="24">
        <v>5.4038910812092597E-2</v>
      </c>
      <c r="J83" s="9">
        <v>6534.3597550185696</v>
      </c>
      <c r="K83" s="24">
        <v>4.3499676194434699E-2</v>
      </c>
      <c r="L83" s="9">
        <v>3950.5732287800402</v>
      </c>
      <c r="M83" s="24">
        <v>6.0758139295592199E-2</v>
      </c>
      <c r="N83" s="9">
        <v>3225.0283310125001</v>
      </c>
      <c r="O83" s="24">
        <v>5.1188634478582698E-2</v>
      </c>
      <c r="P83" s="9">
        <v>7376.2552578800996</v>
      </c>
      <c r="Q83" s="24">
        <v>6.2568634506907597E-2</v>
      </c>
      <c r="R83" s="9">
        <v>3487.7612437084499</v>
      </c>
      <c r="S83" s="24">
        <v>3.1666710969694901E-2</v>
      </c>
      <c r="T83" s="9">
        <v>531.01945728365104</v>
      </c>
      <c r="U83" s="24">
        <v>2.6543744342190399E-2</v>
      </c>
      <c r="V83" s="9">
        <v>49326.489698949597</v>
      </c>
      <c r="W83" s="24">
        <v>4.8037983008792001E-2</v>
      </c>
      <c r="X83" s="39"/>
    </row>
    <row r="84" spans="3:24" x14ac:dyDescent="0.3">
      <c r="C84" s="23" t="s">
        <v>69</v>
      </c>
      <c r="D84" s="9">
        <v>4374.8849503889896</v>
      </c>
      <c r="E84" s="24">
        <v>2.1915472110371401E-2</v>
      </c>
      <c r="F84" s="9">
        <v>2317.02550257044</v>
      </c>
      <c r="G84" s="24">
        <v>2.4100485228986099E-2</v>
      </c>
      <c r="H84" s="9">
        <v>6447.8402286902001</v>
      </c>
      <c r="I84" s="24">
        <v>3.1486529661936297E-2</v>
      </c>
      <c r="J84" s="9">
        <v>6392.6561879993296</v>
      </c>
      <c r="K84" s="24">
        <v>4.2556345935307299E-2</v>
      </c>
      <c r="L84" s="9">
        <v>2365.0296384355202</v>
      </c>
      <c r="M84" s="24">
        <v>3.6373151917157003E-2</v>
      </c>
      <c r="N84" s="9">
        <v>1708.6476005060499</v>
      </c>
      <c r="O84" s="24">
        <v>2.7120176475334299E-2</v>
      </c>
      <c r="P84" s="9">
        <v>3550.2877063778201</v>
      </c>
      <c r="Q84" s="24">
        <v>3.0115098532878401E-2</v>
      </c>
      <c r="R84" s="9">
        <v>2679.6701600961301</v>
      </c>
      <c r="S84" s="24">
        <v>2.4329744648362E-2</v>
      </c>
      <c r="T84" s="9">
        <v>240.82996657361701</v>
      </c>
      <c r="U84" s="24">
        <v>1.20382200218583E-2</v>
      </c>
      <c r="V84" s="9">
        <v>30076.871941638099</v>
      </c>
      <c r="W84" s="24">
        <v>2.9291203815802701E-2</v>
      </c>
      <c r="X84" s="39"/>
    </row>
    <row r="85" spans="3:24" x14ac:dyDescent="0.3">
      <c r="C85" s="23" t="s">
        <v>70</v>
      </c>
      <c r="D85" s="9">
        <v>6817.6648929947896</v>
      </c>
      <c r="E85" s="24">
        <v>3.4152291206423699E-2</v>
      </c>
      <c r="F85" s="9">
        <v>3023.8594199967501</v>
      </c>
      <c r="G85" s="24">
        <v>3.14526012792328E-2</v>
      </c>
      <c r="H85" s="9">
        <v>5923.5740855909899</v>
      </c>
      <c r="I85" s="24">
        <v>2.89263977604057E-2</v>
      </c>
      <c r="J85" s="9">
        <v>7475.7379238798103</v>
      </c>
      <c r="K85" s="24">
        <v>4.97664945297005E-2</v>
      </c>
      <c r="L85" s="9">
        <v>2548.6798299594898</v>
      </c>
      <c r="M85" s="24">
        <v>3.9197613905859602E-2</v>
      </c>
      <c r="N85" s="9">
        <v>1947.5311896598901</v>
      </c>
      <c r="O85" s="24">
        <v>3.0911809748921298E-2</v>
      </c>
      <c r="P85" s="9">
        <v>2656.01226992386</v>
      </c>
      <c r="Q85" s="24">
        <v>2.2529461786886199E-2</v>
      </c>
      <c r="R85" s="9">
        <v>3694.8359277055301</v>
      </c>
      <c r="S85" s="24">
        <v>3.3546820790602297E-2</v>
      </c>
      <c r="T85" s="9">
        <v>541.38224972651506</v>
      </c>
      <c r="U85" s="24">
        <v>2.7061742900438401E-2</v>
      </c>
      <c r="V85" s="9">
        <v>34629.277789437598</v>
      </c>
      <c r="W85" s="24">
        <v>3.3724691706394999E-2</v>
      </c>
      <c r="X85" s="39"/>
    </row>
    <row r="86" spans="3:24" x14ac:dyDescent="0.3">
      <c r="C86" s="23" t="s">
        <v>71</v>
      </c>
      <c r="D86" s="9">
        <v>15381.7213455978</v>
      </c>
      <c r="E86" s="24">
        <v>7.7052925729847802E-2</v>
      </c>
      <c r="F86" s="9">
        <v>4904.1550775133001</v>
      </c>
      <c r="G86" s="24">
        <v>5.1010451492720897E-2</v>
      </c>
      <c r="H86" s="9">
        <v>15987.974467386201</v>
      </c>
      <c r="I86" s="24">
        <v>7.8073558656383907E-2</v>
      </c>
      <c r="J86" s="9">
        <v>12462.716761055201</v>
      </c>
      <c r="K86" s="24">
        <v>8.2965150976342703E-2</v>
      </c>
      <c r="L86" s="9">
        <v>3810.7035289488299</v>
      </c>
      <c r="M86" s="24">
        <v>5.8607002684918197E-2</v>
      </c>
      <c r="N86" s="9">
        <v>3371.0198556525802</v>
      </c>
      <c r="O86" s="24">
        <v>5.35058565382803E-2</v>
      </c>
      <c r="P86" s="9">
        <v>6024.6747763151097</v>
      </c>
      <c r="Q86" s="24">
        <v>5.1103935658888898E-2</v>
      </c>
      <c r="R86" s="9">
        <v>7862.2758099369503</v>
      </c>
      <c r="S86" s="24">
        <v>7.1384592648483694E-2</v>
      </c>
      <c r="T86" s="9">
        <v>1259.7597576995399</v>
      </c>
      <c r="U86" s="24">
        <v>6.2970839358706607E-2</v>
      </c>
      <c r="V86" s="9">
        <v>71065.001380105503</v>
      </c>
      <c r="W86" s="24">
        <v>6.9208641232177098E-2</v>
      </c>
      <c r="X86" s="39"/>
    </row>
    <row r="87" spans="3:24" x14ac:dyDescent="0.3">
      <c r="C87" s="23" t="s">
        <v>72</v>
      </c>
      <c r="D87" s="9">
        <v>35252.9707480496</v>
      </c>
      <c r="E87" s="24">
        <v>0.17659561474134899</v>
      </c>
      <c r="F87" s="9">
        <v>11776.6510586145</v>
      </c>
      <c r="G87" s="24">
        <v>0.122494553715614</v>
      </c>
      <c r="H87" s="9">
        <v>36171.240347660903</v>
      </c>
      <c r="I87" s="24">
        <v>0.176633848191211</v>
      </c>
      <c r="J87" s="9">
        <v>22588.044518116301</v>
      </c>
      <c r="K87" s="24">
        <v>0.150370144779508</v>
      </c>
      <c r="L87" s="9">
        <v>8910.0397312693403</v>
      </c>
      <c r="M87" s="24">
        <v>0.13703262887975801</v>
      </c>
      <c r="N87" s="9">
        <v>10452.272442589099</v>
      </c>
      <c r="O87" s="24">
        <v>0.16590165996039</v>
      </c>
      <c r="P87" s="9">
        <v>16450.693390598499</v>
      </c>
      <c r="Q87" s="24">
        <v>0.139542001484012</v>
      </c>
      <c r="R87" s="9">
        <v>14631.944354523401</v>
      </c>
      <c r="S87" s="24">
        <v>0.132848988340351</v>
      </c>
      <c r="T87" s="9">
        <v>2975.9306532974401</v>
      </c>
      <c r="U87" s="24">
        <v>0.148756022698845</v>
      </c>
      <c r="V87" s="9">
        <v>159209.78724471899</v>
      </c>
      <c r="W87" s="24">
        <v>0.15505090877484601</v>
      </c>
      <c r="X87" s="39"/>
    </row>
    <row r="88" spans="3:24" x14ac:dyDescent="0.3">
      <c r="C88" s="23" t="s">
        <v>73</v>
      </c>
      <c r="D88" s="9">
        <v>33304.791020054501</v>
      </c>
      <c r="E88" s="24">
        <v>0.16683643730490699</v>
      </c>
      <c r="F88" s="9">
        <v>14387.610967884901</v>
      </c>
      <c r="G88" s="24">
        <v>0.14965239063067601</v>
      </c>
      <c r="H88" s="9">
        <v>38564.302234569397</v>
      </c>
      <c r="I88" s="24">
        <v>0.18831980991056699</v>
      </c>
      <c r="J88" s="9">
        <v>20385.0239520299</v>
      </c>
      <c r="K88" s="24">
        <v>0.13570448741333099</v>
      </c>
      <c r="L88" s="9">
        <v>11070.027640629</v>
      </c>
      <c r="M88" s="24">
        <v>0.17025232604107199</v>
      </c>
      <c r="N88" s="9">
        <v>13819.3283490129</v>
      </c>
      <c r="O88" s="24">
        <v>0.219344599486061</v>
      </c>
      <c r="P88" s="9">
        <v>21785.760357838099</v>
      </c>
      <c r="Q88" s="24">
        <v>0.184796381040154</v>
      </c>
      <c r="R88" s="9">
        <v>17666.079898920801</v>
      </c>
      <c r="S88" s="24">
        <v>0.16039705904061199</v>
      </c>
      <c r="T88" s="9">
        <v>3678.4905124320499</v>
      </c>
      <c r="U88" s="24">
        <v>0.18387445203352201</v>
      </c>
      <c r="V88" s="9">
        <v>174661.414933372</v>
      </c>
      <c r="W88" s="24">
        <v>0.17009890900547001</v>
      </c>
      <c r="X88" s="39"/>
    </row>
    <row r="89" spans="3:24" x14ac:dyDescent="0.3">
      <c r="C89" s="23" t="s">
        <v>74</v>
      </c>
      <c r="D89" s="9">
        <v>26377.920542152198</v>
      </c>
      <c r="E89" s="24">
        <v>0.132137093552536</v>
      </c>
      <c r="F89" s="9">
        <v>15227.702468515899</v>
      </c>
      <c r="G89" s="24">
        <v>0.15839058223861999</v>
      </c>
      <c r="H89" s="9">
        <v>27681.511642415298</v>
      </c>
      <c r="I89" s="24">
        <v>0.13517623056754899</v>
      </c>
      <c r="J89" s="9">
        <v>18119.0650651496</v>
      </c>
      <c r="K89" s="24">
        <v>0.120619845375756</v>
      </c>
      <c r="L89" s="9">
        <v>9207.1517730468004</v>
      </c>
      <c r="M89" s="24">
        <v>0.14160208596239199</v>
      </c>
      <c r="N89" s="9">
        <v>9656.5495270533702</v>
      </c>
      <c r="O89" s="24">
        <v>0.153271702859577</v>
      </c>
      <c r="P89" s="9">
        <v>16222.013304763401</v>
      </c>
      <c r="Q89" s="24">
        <v>0.13760223662916399</v>
      </c>
      <c r="R89" s="9">
        <v>14207.1721472234</v>
      </c>
      <c r="S89" s="24">
        <v>0.128992319899874</v>
      </c>
      <c r="T89" s="9">
        <v>2817.0130767226201</v>
      </c>
      <c r="U89" s="24">
        <v>0.14081230714148901</v>
      </c>
      <c r="V89" s="9">
        <v>139516.09954704301</v>
      </c>
      <c r="W89" s="24">
        <v>0.13587165963761</v>
      </c>
      <c r="X89" s="39"/>
    </row>
    <row r="90" spans="3:24" x14ac:dyDescent="0.3">
      <c r="C90" s="23" t="s">
        <v>75</v>
      </c>
      <c r="D90" s="9">
        <v>15904.7359951667</v>
      </c>
      <c r="E90" s="24">
        <v>7.9672906162687296E-2</v>
      </c>
      <c r="F90" s="9">
        <v>9943.4520241239697</v>
      </c>
      <c r="G90" s="24">
        <v>0.103426577897688</v>
      </c>
      <c r="H90" s="9">
        <v>18796.6710407836</v>
      </c>
      <c r="I90" s="24">
        <v>9.1789175798408104E-2</v>
      </c>
      <c r="J90" s="9">
        <v>14924.649390303301</v>
      </c>
      <c r="K90" s="24">
        <v>9.9354403512148998E-2</v>
      </c>
      <c r="L90" s="9">
        <v>7662.3037192050097</v>
      </c>
      <c r="M90" s="24">
        <v>0.117842978660683</v>
      </c>
      <c r="N90" s="9">
        <v>6498.5032272012004</v>
      </c>
      <c r="O90" s="24">
        <v>0.103146227633497</v>
      </c>
      <c r="P90" s="9">
        <v>10902.5886474127</v>
      </c>
      <c r="Q90" s="24">
        <v>9.2480542010848807E-2</v>
      </c>
      <c r="R90" s="9">
        <v>9116.4647170021108</v>
      </c>
      <c r="S90" s="24">
        <v>8.2771850790959403E-2</v>
      </c>
      <c r="T90" s="9">
        <v>1460.3555879964599</v>
      </c>
      <c r="U90" s="24">
        <v>7.2997900255397596E-2</v>
      </c>
      <c r="V90" s="9">
        <v>95209.724349195094</v>
      </c>
      <c r="W90" s="24">
        <v>9.2722655686074407E-2</v>
      </c>
      <c r="X90" s="39"/>
    </row>
    <row r="91" spans="3:24" x14ac:dyDescent="0.3">
      <c r="C91" s="23" t="s">
        <v>76</v>
      </c>
      <c r="D91" s="9">
        <v>14389.3021734467</v>
      </c>
      <c r="E91" s="24">
        <v>7.2081518496123695E-2</v>
      </c>
      <c r="F91" s="9">
        <v>8301.5251657975296</v>
      </c>
      <c r="G91" s="24">
        <v>8.6348115035595099E-2</v>
      </c>
      <c r="H91" s="9">
        <v>12135.1087799082</v>
      </c>
      <c r="I91" s="24">
        <v>5.9258984248593799E-2</v>
      </c>
      <c r="J91" s="9">
        <v>11023.060969354199</v>
      </c>
      <c r="K91" s="24">
        <v>7.3381264701587803E-2</v>
      </c>
      <c r="L91" s="9">
        <v>4463.8369226488903</v>
      </c>
      <c r="M91" s="24">
        <v>6.8651917034040597E-2</v>
      </c>
      <c r="N91" s="9">
        <v>4695.2747618787998</v>
      </c>
      <c r="O91" s="24">
        <v>7.4524834790171302E-2</v>
      </c>
      <c r="P91" s="9">
        <v>9052.8011407546892</v>
      </c>
      <c r="Q91" s="24">
        <v>7.6789832514877407E-2</v>
      </c>
      <c r="R91" s="9">
        <v>8945.2887889331505</v>
      </c>
      <c r="S91" s="24">
        <v>8.1217679429915896E-2</v>
      </c>
      <c r="T91" s="9">
        <v>1276.61137426298</v>
      </c>
      <c r="U91" s="24">
        <v>6.3813190793625005E-2</v>
      </c>
      <c r="V91" s="9">
        <v>74282.810076985101</v>
      </c>
      <c r="W91" s="24">
        <v>7.2342394322041606E-2</v>
      </c>
      <c r="X91" s="39"/>
    </row>
    <row r="92" spans="3:24" x14ac:dyDescent="0.3">
      <c r="C92" s="23" t="s">
        <v>77</v>
      </c>
      <c r="D92" s="9">
        <v>11837.308749736099</v>
      </c>
      <c r="E92" s="24">
        <v>5.92976072990513E-2</v>
      </c>
      <c r="F92" s="9">
        <v>7782.3956993155698</v>
      </c>
      <c r="G92" s="24">
        <v>8.0948402332821495E-2</v>
      </c>
      <c r="H92" s="9">
        <v>9966.7040154524602</v>
      </c>
      <c r="I92" s="24">
        <v>4.8670083389772703E-2</v>
      </c>
      <c r="J92" s="9">
        <v>10113.2125657624</v>
      </c>
      <c r="K92" s="24">
        <v>6.7324342152768599E-2</v>
      </c>
      <c r="L92" s="9">
        <v>3338.2152032014501</v>
      </c>
      <c r="M92" s="24">
        <v>5.1340332799605003E-2</v>
      </c>
      <c r="N92" s="9">
        <v>3203.3240659396201</v>
      </c>
      <c r="O92" s="24">
        <v>5.0844137755636599E-2</v>
      </c>
      <c r="P92" s="9">
        <v>7358.3143827992299</v>
      </c>
      <c r="Q92" s="24">
        <v>6.2416452130291698E-2</v>
      </c>
      <c r="R92" s="9">
        <v>7947.4004685295904</v>
      </c>
      <c r="S92" s="24">
        <v>7.2157471802671805E-2</v>
      </c>
      <c r="T92" s="9">
        <v>1362.0666542077599</v>
      </c>
      <c r="U92" s="24">
        <v>6.8084791527707106E-2</v>
      </c>
      <c r="V92" s="9">
        <v>62908.941804944101</v>
      </c>
      <c r="W92" s="24">
        <v>6.1265634266112E-2</v>
      </c>
      <c r="X92" s="39"/>
    </row>
    <row r="93" spans="3:24" x14ac:dyDescent="0.3">
      <c r="C93" s="23" t="s">
        <v>78</v>
      </c>
      <c r="D93" s="9">
        <v>9334.1694457144895</v>
      </c>
      <c r="E93" s="24">
        <v>4.6758425074206397E-2</v>
      </c>
      <c r="F93" s="9">
        <v>5442.4542229099998</v>
      </c>
      <c r="G93" s="24">
        <v>5.66095571512545E-2</v>
      </c>
      <c r="H93" s="9">
        <v>7896.5330614794802</v>
      </c>
      <c r="I93" s="24">
        <v>3.8560884520744597E-2</v>
      </c>
      <c r="J93" s="9">
        <v>8268.4492478050106</v>
      </c>
      <c r="K93" s="24">
        <v>5.5043627592342798E-2</v>
      </c>
      <c r="L93" s="9">
        <v>2646.5611060379401</v>
      </c>
      <c r="M93" s="24">
        <v>4.0702986382714301E-2</v>
      </c>
      <c r="N93" s="9">
        <v>2040.83260022678</v>
      </c>
      <c r="O93" s="24">
        <v>3.2392718228365598E-2</v>
      </c>
      <c r="P93" s="9">
        <v>5154.7131685398899</v>
      </c>
      <c r="Q93" s="24">
        <v>4.3724539478994101E-2</v>
      </c>
      <c r="R93" s="9">
        <v>5922.5834093440799</v>
      </c>
      <c r="S93" s="24">
        <v>5.37733875436361E-2</v>
      </c>
      <c r="T93" s="9">
        <v>1257.0803118624999</v>
      </c>
      <c r="U93" s="24">
        <v>6.2836903540910302E-2</v>
      </c>
      <c r="V93" s="9">
        <v>47963.376573920199</v>
      </c>
      <c r="W93" s="24">
        <v>4.6710477128303202E-2</v>
      </c>
      <c r="X93" s="39"/>
    </row>
    <row r="94" spans="3:24" x14ac:dyDescent="0.3">
      <c r="C94" s="23" t="s">
        <v>79</v>
      </c>
      <c r="D94" s="9">
        <v>7840.0161663706203</v>
      </c>
      <c r="E94" s="24">
        <v>3.9273639784213998E-2</v>
      </c>
      <c r="F94" s="9">
        <v>3892.9937257248798</v>
      </c>
      <c r="G94" s="24">
        <v>4.0492880928277901E-2</v>
      </c>
      <c r="H94" s="9">
        <v>6319.2762679186299</v>
      </c>
      <c r="I94" s="24">
        <v>3.0858717430132201E-2</v>
      </c>
      <c r="J94" s="9">
        <v>5615.1012525279002</v>
      </c>
      <c r="K94" s="24">
        <v>3.7380109978844299E-2</v>
      </c>
      <c r="L94" s="9">
        <v>2506.2821009761601</v>
      </c>
      <c r="M94" s="24">
        <v>3.8545554831338501E-2</v>
      </c>
      <c r="N94" s="9">
        <v>1477.1099355527999</v>
      </c>
      <c r="O94" s="24">
        <v>2.3445139953842401E-2</v>
      </c>
      <c r="P94" s="9">
        <v>6095.1609341671301</v>
      </c>
      <c r="Q94" s="24">
        <v>5.1701830185888503E-2</v>
      </c>
      <c r="R94" s="9">
        <v>6641.1219846219501</v>
      </c>
      <c r="S94" s="24">
        <v>6.0297272578756E-2</v>
      </c>
      <c r="T94" s="9">
        <v>960.57325327250499</v>
      </c>
      <c r="U94" s="24">
        <v>4.8015586824706198E-2</v>
      </c>
      <c r="V94" s="9">
        <v>41347.635621132598</v>
      </c>
      <c r="W94" s="24">
        <v>4.0267552577616002E-2</v>
      </c>
      <c r="X94" s="39"/>
    </row>
    <row r="95" spans="3:24" x14ac:dyDescent="0.3">
      <c r="C95" s="23" t="s">
        <v>80</v>
      </c>
      <c r="D95" s="9">
        <v>5463.3212882715898</v>
      </c>
      <c r="E95" s="24">
        <v>2.7367866053818999E-2</v>
      </c>
      <c r="F95" s="9">
        <v>2045.77616917657</v>
      </c>
      <c r="G95" s="24">
        <v>2.12790917891733E-2</v>
      </c>
      <c r="H95" s="9">
        <v>4698.9568215119898</v>
      </c>
      <c r="I95" s="24">
        <v>2.2946263879548699E-2</v>
      </c>
      <c r="J95" s="9">
        <v>3880.0811308152101</v>
      </c>
      <c r="K95" s="24">
        <v>2.58299633210382E-2</v>
      </c>
      <c r="L95" s="9">
        <v>1493.3945890016</v>
      </c>
      <c r="M95" s="24">
        <v>2.2967774853742601E-2</v>
      </c>
      <c r="N95" s="9">
        <v>496.406850692739</v>
      </c>
      <c r="O95" s="24">
        <v>7.8791211191615793E-3</v>
      </c>
      <c r="P95" s="9">
        <v>3071.5263599731502</v>
      </c>
      <c r="Q95" s="24">
        <v>2.60540346661924E-2</v>
      </c>
      <c r="R95" s="9">
        <v>4078.2427626191202</v>
      </c>
      <c r="S95" s="24">
        <v>3.7027917281055998E-2</v>
      </c>
      <c r="T95" s="9">
        <v>1041.30246026093</v>
      </c>
      <c r="U95" s="24">
        <v>5.2050948244813197E-2</v>
      </c>
      <c r="V95" s="9">
        <v>26269.008432322898</v>
      </c>
      <c r="W95" s="24">
        <v>2.5582809326823299E-2</v>
      </c>
      <c r="X95" s="39"/>
    </row>
    <row r="96" spans="3:24" x14ac:dyDescent="0.3">
      <c r="C96" s="23" t="s">
        <v>81</v>
      </c>
      <c r="D96" s="9">
        <v>2668.4784557626699</v>
      </c>
      <c r="E96" s="24">
        <v>1.3367429278156E-2</v>
      </c>
      <c r="F96" s="9">
        <v>1328.75753709483</v>
      </c>
      <c r="G96" s="24">
        <v>1.38210396735521E-2</v>
      </c>
      <c r="H96" s="9">
        <v>2078.2373986542998</v>
      </c>
      <c r="I96" s="24">
        <v>1.0148589477466999E-2</v>
      </c>
      <c r="J96" s="9">
        <v>1806.2064403139</v>
      </c>
      <c r="K96" s="24">
        <v>1.20240388101701E-2</v>
      </c>
      <c r="L96" s="9">
        <v>728.69098226240999</v>
      </c>
      <c r="M96" s="24">
        <v>1.12069579880724E-2</v>
      </c>
      <c r="N96" s="9">
        <v>249.298480408816</v>
      </c>
      <c r="O96" s="24">
        <v>3.9569416079227402E-3</v>
      </c>
      <c r="P96" s="9">
        <v>1453.52673960478</v>
      </c>
      <c r="Q96" s="24">
        <v>1.2329451752526E-2</v>
      </c>
      <c r="R96" s="9">
        <v>2041.5065741457099</v>
      </c>
      <c r="S96" s="24">
        <v>1.8535614713542099E-2</v>
      </c>
      <c r="T96" s="9">
        <v>370.86464406596002</v>
      </c>
      <c r="U96" s="24">
        <v>1.8538183794621198E-2</v>
      </c>
      <c r="V96" s="9">
        <v>12725.5672523134</v>
      </c>
      <c r="W96" s="24">
        <v>1.23931499519798E-2</v>
      </c>
      <c r="X96" s="39"/>
    </row>
    <row r="97" spans="3:24" x14ac:dyDescent="0.3">
      <c r="C97" s="23" t="s">
        <v>82</v>
      </c>
      <c r="D97" s="9">
        <v>2356.3004168703501</v>
      </c>
      <c r="E97" s="24">
        <v>1.18036100732174E-2</v>
      </c>
      <c r="F97" s="9">
        <v>932.30400986197901</v>
      </c>
      <c r="G97" s="24">
        <v>9.6973378124999999E-3</v>
      </c>
      <c r="H97" s="9">
        <v>1046.84323115395</v>
      </c>
      <c r="I97" s="24">
        <v>5.1120156951875604E-3</v>
      </c>
      <c r="J97" s="9">
        <v>627.91980280371695</v>
      </c>
      <c r="K97" s="24">
        <v>4.1801047267189103E-3</v>
      </c>
      <c r="L97" s="9">
        <v>319.81043680807898</v>
      </c>
      <c r="M97" s="24">
        <v>4.9185487630537799E-3</v>
      </c>
      <c r="N97" s="9">
        <v>161.69291765368899</v>
      </c>
      <c r="O97" s="24">
        <v>2.5664393642556701E-3</v>
      </c>
      <c r="P97" s="9">
        <v>736.29385345427795</v>
      </c>
      <c r="Q97" s="24">
        <v>6.2455676214902703E-3</v>
      </c>
      <c r="R97" s="9">
        <v>1217.3264112371601</v>
      </c>
      <c r="S97" s="24">
        <v>1.10525695214834E-2</v>
      </c>
      <c r="T97" s="9">
        <v>232.16653793499799</v>
      </c>
      <c r="U97" s="24">
        <v>1.1605166521169901E-2</v>
      </c>
      <c r="V97" s="9">
        <v>7630.6576177781999</v>
      </c>
      <c r="W97" s="24">
        <v>7.4313295599573899E-3</v>
      </c>
      <c r="X97" s="39"/>
    </row>
    <row r="98" spans="3:24" ht="36.75" customHeight="1" x14ac:dyDescent="0.3">
      <c r="C98" s="28" t="s">
        <v>83</v>
      </c>
      <c r="D98" s="26" t="s">
        <v>26</v>
      </c>
      <c r="E98" s="27" t="s">
        <v>16</v>
      </c>
      <c r="F98" s="26" t="s">
        <v>26</v>
      </c>
      <c r="G98" s="27" t="s">
        <v>16</v>
      </c>
      <c r="H98" s="26" t="s">
        <v>26</v>
      </c>
      <c r="I98" s="27" t="s">
        <v>16</v>
      </c>
      <c r="J98" s="26" t="s">
        <v>26</v>
      </c>
      <c r="K98" s="27" t="s">
        <v>16</v>
      </c>
      <c r="L98" s="26" t="s">
        <v>26</v>
      </c>
      <c r="M98" s="27" t="s">
        <v>16</v>
      </c>
      <c r="N98" s="26" t="s">
        <v>26</v>
      </c>
      <c r="O98" s="27" t="s">
        <v>16</v>
      </c>
      <c r="P98" s="26" t="s">
        <v>26</v>
      </c>
      <c r="Q98" s="27" t="s">
        <v>16</v>
      </c>
      <c r="R98" s="26" t="s">
        <v>26</v>
      </c>
      <c r="S98" s="27" t="s">
        <v>16</v>
      </c>
      <c r="T98" s="26" t="s">
        <v>26</v>
      </c>
      <c r="U98" s="27" t="s">
        <v>16</v>
      </c>
      <c r="V98" s="26" t="s">
        <v>26</v>
      </c>
      <c r="W98" s="27" t="s">
        <v>16</v>
      </c>
      <c r="X98" s="39"/>
    </row>
    <row r="99" spans="3:24" x14ac:dyDescent="0.3">
      <c r="C99" s="23" t="s">
        <v>68</v>
      </c>
      <c r="D99" s="9">
        <v>16673.6526935416</v>
      </c>
      <c r="E99" s="24">
        <v>4.5237581043568703E-2</v>
      </c>
      <c r="F99" s="9">
        <v>10930.7783681132</v>
      </c>
      <c r="G99" s="24">
        <v>5.7275841767442097E-2</v>
      </c>
      <c r="H99" s="9">
        <v>21552.843235750101</v>
      </c>
      <c r="I99" s="24">
        <v>5.4844978384638102E-2</v>
      </c>
      <c r="J99" s="9">
        <v>13219.064850902399</v>
      </c>
      <c r="K99" s="24">
        <v>4.4511727593768202E-2</v>
      </c>
      <c r="L99" s="9">
        <v>8004.8839309180903</v>
      </c>
      <c r="M99" s="24">
        <v>6.4495850029351806E-2</v>
      </c>
      <c r="N99" s="9">
        <v>6838.7376127854404</v>
      </c>
      <c r="O99" s="24">
        <v>5.7657260159649303E-2</v>
      </c>
      <c r="P99" s="9">
        <v>14397.046301984299</v>
      </c>
      <c r="Q99" s="24">
        <v>6.3014550010771803E-2</v>
      </c>
      <c r="R99" s="9">
        <v>5750.4644483478396</v>
      </c>
      <c r="S99" s="24">
        <v>2.7135767626204298E-2</v>
      </c>
      <c r="T99" s="9">
        <v>982.12970490567602</v>
      </c>
      <c r="U99" s="24">
        <v>2.43761943860606E-2</v>
      </c>
      <c r="V99" s="9">
        <v>98349.601147248701</v>
      </c>
      <c r="W99" s="24">
        <v>4.9853233415032103E-2</v>
      </c>
      <c r="X99" s="39"/>
    </row>
    <row r="100" spans="3:24" x14ac:dyDescent="0.3">
      <c r="C100" s="23" t="s">
        <v>69</v>
      </c>
      <c r="D100" s="9">
        <v>7934.7410813003598</v>
      </c>
      <c r="E100" s="24">
        <v>2.1527885900136101E-2</v>
      </c>
      <c r="F100" s="9">
        <v>4813.8989143298704</v>
      </c>
      <c r="G100" s="24">
        <v>2.5224197510576099E-2</v>
      </c>
      <c r="H100" s="9">
        <v>12546.4474614557</v>
      </c>
      <c r="I100" s="24">
        <v>3.19266294614046E-2</v>
      </c>
      <c r="J100" s="9">
        <v>12589.420909659601</v>
      </c>
      <c r="K100" s="24">
        <v>4.2391567059738101E-2</v>
      </c>
      <c r="L100" s="9">
        <v>3880.9226406405301</v>
      </c>
      <c r="M100" s="24">
        <v>3.1268836221284201E-2</v>
      </c>
      <c r="N100" s="9">
        <v>3550.56300192973</v>
      </c>
      <c r="O100" s="24">
        <v>2.99347257208347E-2</v>
      </c>
      <c r="P100" s="9">
        <v>6074.5270018947103</v>
      </c>
      <c r="Q100" s="24">
        <v>2.6587647043957899E-2</v>
      </c>
      <c r="R100" s="9">
        <v>4671.2694891382998</v>
      </c>
      <c r="S100" s="24">
        <v>2.2043173123703699E-2</v>
      </c>
      <c r="T100" s="9">
        <v>457.33185078051099</v>
      </c>
      <c r="U100" s="24">
        <v>1.13508531896337E-2</v>
      </c>
      <c r="V100" s="9">
        <v>56519.122351129299</v>
      </c>
      <c r="W100" s="24">
        <v>2.86494400192332E-2</v>
      </c>
      <c r="X100" s="39"/>
    </row>
    <row r="101" spans="3:24" x14ac:dyDescent="0.3">
      <c r="C101" s="23" t="s">
        <v>70</v>
      </c>
      <c r="D101" s="9">
        <v>11246.1803712151</v>
      </c>
      <c r="E101" s="24">
        <v>3.0512210211173101E-2</v>
      </c>
      <c r="F101" s="9">
        <v>4830.0347487424997</v>
      </c>
      <c r="G101" s="24">
        <v>2.5308747161797499E-2</v>
      </c>
      <c r="H101" s="9">
        <v>11167.8857049733</v>
      </c>
      <c r="I101" s="24">
        <v>2.84186380140975E-2</v>
      </c>
      <c r="J101" s="9">
        <v>13528.764862980401</v>
      </c>
      <c r="K101" s="24">
        <v>4.55545610111757E-2</v>
      </c>
      <c r="L101" s="9">
        <v>4152.7717369236698</v>
      </c>
      <c r="M101" s="24">
        <v>3.3459141376962001E-2</v>
      </c>
      <c r="N101" s="9">
        <v>3387.6662540888001</v>
      </c>
      <c r="O101" s="24">
        <v>2.8561346494840399E-2</v>
      </c>
      <c r="P101" s="9">
        <v>5405.9791177060197</v>
      </c>
      <c r="Q101" s="24">
        <v>2.3661474327753101E-2</v>
      </c>
      <c r="R101" s="9">
        <v>6636.9087947016797</v>
      </c>
      <c r="S101" s="24">
        <v>3.1318794582075898E-2</v>
      </c>
      <c r="T101" s="9">
        <v>1017.15038496868</v>
      </c>
      <c r="U101" s="24">
        <v>2.5245398219814801E-2</v>
      </c>
      <c r="V101" s="9">
        <v>61373.3419763001</v>
      </c>
      <c r="W101" s="24">
        <v>3.11100350923047E-2</v>
      </c>
      <c r="X101" s="39"/>
    </row>
    <row r="102" spans="3:24" x14ac:dyDescent="0.3">
      <c r="C102" s="23" t="s">
        <v>71</v>
      </c>
      <c r="D102" s="9">
        <v>25683.251693750099</v>
      </c>
      <c r="E102" s="24">
        <v>6.9681682910933504E-2</v>
      </c>
      <c r="F102" s="9">
        <v>8391.0394459138897</v>
      </c>
      <c r="G102" s="24">
        <v>4.3967943670921598E-2</v>
      </c>
      <c r="H102" s="9">
        <v>26367.820814166698</v>
      </c>
      <c r="I102" s="24">
        <v>6.7097530789081095E-2</v>
      </c>
      <c r="J102" s="9">
        <v>22257.428318606901</v>
      </c>
      <c r="K102" s="24">
        <v>7.4946041753325393E-2</v>
      </c>
      <c r="L102" s="9">
        <v>6057.5097164635699</v>
      </c>
      <c r="M102" s="24">
        <v>4.8805734298706799E-2</v>
      </c>
      <c r="N102" s="9">
        <v>6001.0852225927401</v>
      </c>
      <c r="O102" s="24">
        <v>5.0595029596160697E-2</v>
      </c>
      <c r="P102" s="9">
        <v>10882.2002458521</v>
      </c>
      <c r="Q102" s="24">
        <v>4.7630391486965698E-2</v>
      </c>
      <c r="R102" s="9">
        <v>13393.6543045363</v>
      </c>
      <c r="S102" s="24">
        <v>6.3203084574852006E-2</v>
      </c>
      <c r="T102" s="9">
        <v>2429.3975316485698</v>
      </c>
      <c r="U102" s="24">
        <v>6.0296991503956898E-2</v>
      </c>
      <c r="V102" s="9">
        <v>121463.38729353101</v>
      </c>
      <c r="W102" s="24">
        <v>6.1569569449079903E-2</v>
      </c>
      <c r="X102" s="39"/>
    </row>
    <row r="103" spans="3:24" x14ac:dyDescent="0.3">
      <c r="C103" s="23" t="s">
        <v>72</v>
      </c>
      <c r="D103" s="9">
        <v>60273.4321353958</v>
      </c>
      <c r="E103" s="24">
        <v>0.16352891121782501</v>
      </c>
      <c r="F103" s="9">
        <v>20175.945427000701</v>
      </c>
      <c r="G103" s="24">
        <v>0.10571930185287599</v>
      </c>
      <c r="H103" s="9">
        <v>63941.538691572503</v>
      </c>
      <c r="I103" s="24">
        <v>0.162710426140106</v>
      </c>
      <c r="J103" s="9">
        <v>39012.804164727801</v>
      </c>
      <c r="K103" s="24">
        <v>0.131365367462498</v>
      </c>
      <c r="L103" s="9">
        <v>15764.3060383996</v>
      </c>
      <c r="M103" s="24">
        <v>0.127013998809202</v>
      </c>
      <c r="N103" s="9">
        <v>17397.801307920701</v>
      </c>
      <c r="O103" s="24">
        <v>0.14668051517889699</v>
      </c>
      <c r="P103" s="9">
        <v>28863.8086216468</v>
      </c>
      <c r="Q103" s="24">
        <v>0.12633424063097101</v>
      </c>
      <c r="R103" s="9">
        <v>25091.673203369399</v>
      </c>
      <c r="S103" s="24">
        <v>0.118404664443219</v>
      </c>
      <c r="T103" s="9">
        <v>5875.6424985311496</v>
      </c>
      <c r="U103" s="24">
        <v>0.14583186209702201</v>
      </c>
      <c r="V103" s="9">
        <v>276396.95208856498</v>
      </c>
      <c r="W103" s="24">
        <v>0.14010511081833801</v>
      </c>
      <c r="X103" s="39"/>
    </row>
    <row r="104" spans="3:24" x14ac:dyDescent="0.3">
      <c r="C104" s="23" t="s">
        <v>73</v>
      </c>
      <c r="D104" s="9">
        <v>62113.052595666697</v>
      </c>
      <c r="E104" s="24">
        <v>0.16852001791714699</v>
      </c>
      <c r="F104" s="9">
        <v>28462.293561660001</v>
      </c>
      <c r="G104" s="24">
        <v>0.14913867681479001</v>
      </c>
      <c r="H104" s="9">
        <v>73628.454499196494</v>
      </c>
      <c r="I104" s="24">
        <v>0.18736047728517699</v>
      </c>
      <c r="J104" s="9">
        <v>42648.171952823002</v>
      </c>
      <c r="K104" s="24">
        <v>0.14360651330087401</v>
      </c>
      <c r="L104" s="9">
        <v>22090.151551131701</v>
      </c>
      <c r="M104" s="24">
        <v>0.17798173138583401</v>
      </c>
      <c r="N104" s="9">
        <v>24552.564315871299</v>
      </c>
      <c r="O104" s="24">
        <v>0.207002179130268</v>
      </c>
      <c r="P104" s="9">
        <v>39084.573248196401</v>
      </c>
      <c r="Q104" s="24">
        <v>0.17106958913223</v>
      </c>
      <c r="R104" s="9">
        <v>35475.196493918302</v>
      </c>
      <c r="S104" s="24">
        <v>0.167403293629522</v>
      </c>
      <c r="T104" s="9">
        <v>7375.4407913441601</v>
      </c>
      <c r="U104" s="24">
        <v>0.18305645121481401</v>
      </c>
      <c r="V104" s="9">
        <v>335429.89900980802</v>
      </c>
      <c r="W104" s="24">
        <v>0.17002880392651601</v>
      </c>
      <c r="X104" s="39"/>
    </row>
    <row r="105" spans="3:24" x14ac:dyDescent="0.3">
      <c r="C105" s="23" t="s">
        <v>74</v>
      </c>
      <c r="D105" s="9">
        <v>51746.326262931303</v>
      </c>
      <c r="E105" s="24">
        <v>0.140393869960661</v>
      </c>
      <c r="F105" s="9">
        <v>32992.994631915302</v>
      </c>
      <c r="G105" s="24">
        <v>0.172878954849566</v>
      </c>
      <c r="H105" s="9">
        <v>57235.867296974102</v>
      </c>
      <c r="I105" s="24">
        <v>0.14564667271006099</v>
      </c>
      <c r="J105" s="9">
        <v>37513.577280043603</v>
      </c>
      <c r="K105" s="24">
        <v>0.126317114848187</v>
      </c>
      <c r="L105" s="9">
        <v>19718.092276110499</v>
      </c>
      <c r="M105" s="24">
        <v>0.15886990158507999</v>
      </c>
      <c r="N105" s="9">
        <v>19166.501347237499</v>
      </c>
      <c r="O105" s="24">
        <v>0.16159238986767299</v>
      </c>
      <c r="P105" s="9">
        <v>33475.815333904298</v>
      </c>
      <c r="Q105" s="24">
        <v>0.14652057062697199</v>
      </c>
      <c r="R105" s="9">
        <v>29045.751784140401</v>
      </c>
      <c r="S105" s="24">
        <v>0.13706349774395901</v>
      </c>
      <c r="T105" s="9">
        <v>5835.9644483898801</v>
      </c>
      <c r="U105" s="24">
        <v>0.14484706359406299</v>
      </c>
      <c r="V105" s="9">
        <v>286730.89066164702</v>
      </c>
      <c r="W105" s="24">
        <v>0.14534336543016099</v>
      </c>
      <c r="X105" s="39"/>
    </row>
    <row r="106" spans="3:24" x14ac:dyDescent="0.3">
      <c r="C106" s="23" t="s">
        <v>75</v>
      </c>
      <c r="D106" s="9">
        <v>32993.445279686202</v>
      </c>
      <c r="E106" s="24">
        <v>8.9515097991964304E-2</v>
      </c>
      <c r="F106" s="9">
        <v>22880.623467979702</v>
      </c>
      <c r="G106" s="24">
        <v>0.11989145925009199</v>
      </c>
      <c r="H106" s="9">
        <v>38071.5169357349</v>
      </c>
      <c r="I106" s="24">
        <v>9.6879632101035507E-2</v>
      </c>
      <c r="J106" s="9">
        <v>32537.4152129699</v>
      </c>
      <c r="K106" s="24">
        <v>0.109561196567257</v>
      </c>
      <c r="L106" s="9">
        <v>15259.650350146199</v>
      </c>
      <c r="M106" s="24">
        <v>0.122947956394728</v>
      </c>
      <c r="N106" s="9">
        <v>13712.1834820397</v>
      </c>
      <c r="O106" s="24">
        <v>0.11560714493603599</v>
      </c>
      <c r="P106" s="9">
        <v>24286.698538655</v>
      </c>
      <c r="Q106" s="24">
        <v>0.10630064997774499</v>
      </c>
      <c r="R106" s="9">
        <v>19302.821386047399</v>
      </c>
      <c r="S106" s="24">
        <v>9.1087751322834198E-2</v>
      </c>
      <c r="T106" s="9">
        <v>3432.52004240206</v>
      </c>
      <c r="U106" s="24">
        <v>8.5194221669201306E-2</v>
      </c>
      <c r="V106" s="9">
        <v>202476.87469566101</v>
      </c>
      <c r="W106" s="24">
        <v>0.10263515843075</v>
      </c>
      <c r="X106" s="39"/>
    </row>
    <row r="107" spans="3:24" x14ac:dyDescent="0.3">
      <c r="C107" s="23" t="s">
        <v>76</v>
      </c>
      <c r="D107" s="9">
        <v>28095.5349695203</v>
      </c>
      <c r="E107" s="24">
        <v>7.6226491189803694E-2</v>
      </c>
      <c r="F107" s="9">
        <v>16876.4352878666</v>
      </c>
      <c r="G107" s="24">
        <v>8.8430302453674101E-2</v>
      </c>
      <c r="H107" s="9">
        <v>27145.2066242029</v>
      </c>
      <c r="I107" s="24">
        <v>6.9075724917883496E-2</v>
      </c>
      <c r="J107" s="9">
        <v>23052.544300213201</v>
      </c>
      <c r="K107" s="24">
        <v>7.7623385905721806E-2</v>
      </c>
      <c r="L107" s="9">
        <v>8459.09992619695</v>
      </c>
      <c r="M107" s="24">
        <v>6.8155496685724806E-2</v>
      </c>
      <c r="N107" s="9">
        <v>8872.0747108204705</v>
      </c>
      <c r="O107" s="24">
        <v>7.4800284602419498E-2</v>
      </c>
      <c r="P107" s="9">
        <v>18211.713453754499</v>
      </c>
      <c r="Q107" s="24">
        <v>7.9710997946522602E-2</v>
      </c>
      <c r="R107" s="9">
        <v>18579.678927868801</v>
      </c>
      <c r="S107" s="24">
        <v>8.7675326833988904E-2</v>
      </c>
      <c r="T107" s="9">
        <v>2908.6975194758202</v>
      </c>
      <c r="U107" s="24">
        <v>7.2193087930075603E-2</v>
      </c>
      <c r="V107" s="9">
        <v>152200.98571991999</v>
      </c>
      <c r="W107" s="24">
        <v>7.7150402020775E-2</v>
      </c>
      <c r="X107" s="39"/>
    </row>
    <row r="108" spans="3:24" x14ac:dyDescent="0.3">
      <c r="C108" s="23" t="s">
        <v>77</v>
      </c>
      <c r="D108" s="9">
        <v>22690.998682574998</v>
      </c>
      <c r="E108" s="24">
        <v>6.1563348519314103E-2</v>
      </c>
      <c r="F108" s="9">
        <v>15717.208990041499</v>
      </c>
      <c r="G108" s="24">
        <v>8.2356109036617997E-2</v>
      </c>
      <c r="H108" s="9">
        <v>20454.707384532201</v>
      </c>
      <c r="I108" s="24">
        <v>5.20505796890849E-2</v>
      </c>
      <c r="J108" s="9">
        <v>21535.337792662802</v>
      </c>
      <c r="K108" s="24">
        <v>7.2514591635530395E-2</v>
      </c>
      <c r="L108" s="9">
        <v>7351.3038508607997</v>
      </c>
      <c r="M108" s="24">
        <v>5.9229914484336101E-2</v>
      </c>
      <c r="N108" s="9">
        <v>6421.1569940400404</v>
      </c>
      <c r="O108" s="24">
        <v>5.4136646307230397E-2</v>
      </c>
      <c r="P108" s="9">
        <v>15468.0720274052</v>
      </c>
      <c r="Q108" s="24">
        <v>6.7702331290467696E-2</v>
      </c>
      <c r="R108" s="9">
        <v>15995.1177317569</v>
      </c>
      <c r="S108" s="24">
        <v>7.54790855280289E-2</v>
      </c>
      <c r="T108" s="9">
        <v>2920.21165019208</v>
      </c>
      <c r="U108" s="24">
        <v>7.2478865548983001E-2</v>
      </c>
      <c r="V108" s="9">
        <v>128554.115104066</v>
      </c>
      <c r="W108" s="24">
        <v>6.5163846441539094E-2</v>
      </c>
      <c r="X108" s="39"/>
    </row>
    <row r="109" spans="3:24" x14ac:dyDescent="0.3">
      <c r="C109" s="23" t="s">
        <v>78</v>
      </c>
      <c r="D109" s="9">
        <v>17743.893423586898</v>
      </c>
      <c r="E109" s="24">
        <v>4.8141270034302297E-2</v>
      </c>
      <c r="F109" s="9">
        <v>9687.9240381709405</v>
      </c>
      <c r="G109" s="24">
        <v>5.0763448455231903E-2</v>
      </c>
      <c r="H109" s="9">
        <v>15724.8046711273</v>
      </c>
      <c r="I109" s="24">
        <v>4.0014515155017097E-2</v>
      </c>
      <c r="J109" s="9">
        <v>15168.320968451801</v>
      </c>
      <c r="K109" s="24">
        <v>5.1075335405172402E-2</v>
      </c>
      <c r="L109" s="9">
        <v>4322.39283093222</v>
      </c>
      <c r="M109" s="24">
        <v>3.4825789130433597E-2</v>
      </c>
      <c r="N109" s="9">
        <v>4016.1688744578501</v>
      </c>
      <c r="O109" s="24">
        <v>3.3860239528240403E-2</v>
      </c>
      <c r="P109" s="9">
        <v>10284.9590940992</v>
      </c>
      <c r="Q109" s="24">
        <v>4.5016321792653399E-2</v>
      </c>
      <c r="R109" s="9">
        <v>12118.6887894264</v>
      </c>
      <c r="S109" s="24">
        <v>5.7186671768511201E-2</v>
      </c>
      <c r="T109" s="9">
        <v>2392.59744542832</v>
      </c>
      <c r="U109" s="24">
        <v>5.93836232893028E-2</v>
      </c>
      <c r="V109" s="9">
        <v>91459.750135680806</v>
      </c>
      <c r="W109" s="24">
        <v>4.6360780505535999E-2</v>
      </c>
      <c r="X109" s="39"/>
    </row>
    <row r="110" spans="3:24" x14ac:dyDescent="0.3">
      <c r="C110" s="23" t="s">
        <v>79</v>
      </c>
      <c r="D110" s="9">
        <v>13197.838746531899</v>
      </c>
      <c r="E110" s="24">
        <v>3.5807288952794801E-2</v>
      </c>
      <c r="F110" s="9">
        <v>8022.5680844297003</v>
      </c>
      <c r="G110" s="24">
        <v>4.2037202173338298E-2</v>
      </c>
      <c r="H110" s="9">
        <v>11288.6714444964</v>
      </c>
      <c r="I110" s="24">
        <v>2.8725998449138701E-2</v>
      </c>
      <c r="J110" s="9">
        <v>11502.7760860992</v>
      </c>
      <c r="K110" s="24">
        <v>3.8732576130875399E-2</v>
      </c>
      <c r="L110" s="9">
        <v>4505.1450252921704</v>
      </c>
      <c r="M110" s="24">
        <v>3.62982349799542E-2</v>
      </c>
      <c r="N110" s="9">
        <v>2746.2764820704501</v>
      </c>
      <c r="O110" s="24">
        <v>2.3153802143400098E-2</v>
      </c>
      <c r="P110" s="9">
        <v>9979.8547318084293</v>
      </c>
      <c r="Q110" s="24">
        <v>4.36809080075755E-2</v>
      </c>
      <c r="R110" s="9">
        <v>11423.527874449001</v>
      </c>
      <c r="S110" s="24">
        <v>5.3906288901860298E-2</v>
      </c>
      <c r="T110" s="9">
        <v>1972.1644544056001</v>
      </c>
      <c r="U110" s="24">
        <v>4.8948589846884799E-2</v>
      </c>
      <c r="V110" s="9">
        <v>74638.822929582806</v>
      </c>
      <c r="W110" s="24">
        <v>3.7834283189015598E-2</v>
      </c>
      <c r="X110" s="39"/>
    </row>
    <row r="111" spans="3:24" x14ac:dyDescent="0.3">
      <c r="C111" s="23" t="s">
        <v>80</v>
      </c>
      <c r="D111" s="9">
        <v>9276.4574292590005</v>
      </c>
      <c r="E111" s="24">
        <v>2.5168120175363001E-2</v>
      </c>
      <c r="F111" s="9">
        <v>3784.3606787184899</v>
      </c>
      <c r="G111" s="24">
        <v>1.9829552491660799E-2</v>
      </c>
      <c r="H111" s="9">
        <v>7601.0517083735804</v>
      </c>
      <c r="I111" s="24">
        <v>1.93422052063544E-2</v>
      </c>
      <c r="J111" s="9">
        <v>7095.1641144335699</v>
      </c>
      <c r="K111" s="24">
        <v>2.3891100910453999E-2</v>
      </c>
      <c r="L111" s="9">
        <v>2668.5330012653599</v>
      </c>
      <c r="M111" s="24">
        <v>2.15005371387374E-2</v>
      </c>
      <c r="N111" s="9">
        <v>1060.12259039887</v>
      </c>
      <c r="O111" s="24">
        <v>8.9378723759593309E-3</v>
      </c>
      <c r="P111" s="9">
        <v>7282.8863378733104</v>
      </c>
      <c r="Q111" s="24">
        <v>3.18765249297999E-2</v>
      </c>
      <c r="R111" s="9">
        <v>7736.6120934924402</v>
      </c>
      <c r="S111" s="24">
        <v>3.6508165534943897E-2</v>
      </c>
      <c r="T111" s="9">
        <v>1504.1766014996399</v>
      </c>
      <c r="U111" s="24">
        <v>3.7333257558522501E-2</v>
      </c>
      <c r="V111" s="9">
        <v>48009.3645553143</v>
      </c>
      <c r="W111" s="24">
        <v>2.43358593157895E-2</v>
      </c>
      <c r="X111" s="39"/>
    </row>
    <row r="112" spans="3:24" x14ac:dyDescent="0.3">
      <c r="C112" s="23" t="s">
        <v>81</v>
      </c>
      <c r="D112" s="9">
        <v>5406.1418985853898</v>
      </c>
      <c r="E112" s="24">
        <v>1.4667498883734E-2</v>
      </c>
      <c r="F112" s="9">
        <v>2063.60050538006</v>
      </c>
      <c r="G112" s="24">
        <v>1.08129953821179E-2</v>
      </c>
      <c r="H112" s="9">
        <v>4167.5858558284599</v>
      </c>
      <c r="I112" s="24">
        <v>1.06051509621663E-2</v>
      </c>
      <c r="J112" s="9">
        <v>3784.1023784144299</v>
      </c>
      <c r="K112" s="24">
        <v>1.2741970491461399E-2</v>
      </c>
      <c r="L112" s="9">
        <v>1329.9552902527</v>
      </c>
      <c r="M112" s="24">
        <v>1.0715532877944399E-2</v>
      </c>
      <c r="N112" s="9">
        <v>558.22110243701195</v>
      </c>
      <c r="O112" s="24">
        <v>4.7063509601017999E-3</v>
      </c>
      <c r="P112" s="9">
        <v>3364.8708105509099</v>
      </c>
      <c r="Q112" s="24">
        <v>1.4727730641668E-2</v>
      </c>
      <c r="R112" s="9">
        <v>4439.7052242131604</v>
      </c>
      <c r="S112" s="24">
        <v>2.09504485029391E-2</v>
      </c>
      <c r="T112" s="9">
        <v>705.07085754709601</v>
      </c>
      <c r="U112" s="24">
        <v>1.7499668520019999E-2</v>
      </c>
      <c r="V112" s="9">
        <v>25819.253923209199</v>
      </c>
      <c r="W112" s="24">
        <v>1.3087732714935799E-2</v>
      </c>
      <c r="X112" s="39"/>
    </row>
    <row r="113" spans="3:24" x14ac:dyDescent="0.3">
      <c r="C113" s="23" t="s">
        <v>82</v>
      </c>
      <c r="D113" s="9">
        <v>3504.7227564545601</v>
      </c>
      <c r="E113" s="24">
        <v>9.50872509127915E-3</v>
      </c>
      <c r="F113" s="9">
        <v>1214.7761097374801</v>
      </c>
      <c r="G113" s="24">
        <v>6.3652671292980497E-3</v>
      </c>
      <c r="H113" s="9">
        <v>2083.1112116153699</v>
      </c>
      <c r="I113" s="24">
        <v>5.3008407347544901E-3</v>
      </c>
      <c r="J113" s="9">
        <v>1534.4775370115699</v>
      </c>
      <c r="K113" s="24">
        <v>5.1669499239617098E-3</v>
      </c>
      <c r="L113" s="9">
        <v>549.99506446599105</v>
      </c>
      <c r="M113" s="24">
        <v>4.4313446017216502E-3</v>
      </c>
      <c r="N113" s="9">
        <v>329.04988417321402</v>
      </c>
      <c r="O113" s="24">
        <v>2.7742129982890299E-3</v>
      </c>
      <c r="P113" s="9">
        <v>1408.7734703583101</v>
      </c>
      <c r="Q113" s="24">
        <v>6.1660721539464102E-3</v>
      </c>
      <c r="R113" s="9">
        <v>2253.4965145937499</v>
      </c>
      <c r="S113" s="24">
        <v>1.0633985883357001E-2</v>
      </c>
      <c r="T113" s="9">
        <v>482.03067848072698</v>
      </c>
      <c r="U113" s="24">
        <v>1.19638714316449E-2</v>
      </c>
      <c r="V113" s="9">
        <v>13360.433226891</v>
      </c>
      <c r="W113" s="24">
        <v>6.7723792309937504E-3</v>
      </c>
      <c r="X113" s="39"/>
    </row>
    <row r="114" spans="3:24" ht="36.75" customHeight="1" x14ac:dyDescent="0.3">
      <c r="C114" s="28" t="s">
        <v>84</v>
      </c>
      <c r="D114" s="26" t="s">
        <v>26</v>
      </c>
      <c r="E114" s="27" t="s">
        <v>16</v>
      </c>
      <c r="F114" s="26" t="s">
        <v>26</v>
      </c>
      <c r="G114" s="27" t="s">
        <v>16</v>
      </c>
      <c r="H114" s="26" t="s">
        <v>26</v>
      </c>
      <c r="I114" s="27" t="s">
        <v>16</v>
      </c>
      <c r="J114" s="26" t="s">
        <v>26</v>
      </c>
      <c r="K114" s="27" t="s">
        <v>16</v>
      </c>
      <c r="L114" s="26" t="s">
        <v>26</v>
      </c>
      <c r="M114" s="27" t="s">
        <v>16</v>
      </c>
      <c r="N114" s="26" t="s">
        <v>26</v>
      </c>
      <c r="O114" s="27" t="s">
        <v>16</v>
      </c>
      <c r="P114" s="26" t="s">
        <v>26</v>
      </c>
      <c r="Q114" s="27" t="s">
        <v>16</v>
      </c>
      <c r="R114" s="26" t="s">
        <v>26</v>
      </c>
      <c r="S114" s="27" t="s">
        <v>16</v>
      </c>
      <c r="T114" s="26" t="s">
        <v>26</v>
      </c>
      <c r="U114" s="27" t="s">
        <v>16</v>
      </c>
      <c r="V114" s="26" t="s">
        <v>26</v>
      </c>
      <c r="W114" s="27" t="s">
        <v>16</v>
      </c>
      <c r="X114" s="39"/>
    </row>
    <row r="115" spans="3:24" x14ac:dyDescent="0.3">
      <c r="C115" s="23" t="s">
        <v>145</v>
      </c>
      <c r="D115" s="9">
        <v>199625.40292794301</v>
      </c>
      <c r="E115" s="24">
        <v>0.54160719965132897</v>
      </c>
      <c r="F115" s="9">
        <v>96140.2013509549</v>
      </c>
      <c r="G115" s="24">
        <v>0.50376201717991897</v>
      </c>
      <c r="H115" s="9">
        <v>204780.91100922201</v>
      </c>
      <c r="I115" s="24">
        <v>0.52110083644360505</v>
      </c>
      <c r="J115" s="9">
        <v>150216.28496293401</v>
      </c>
      <c r="K115" s="24">
        <v>0.50581387048430404</v>
      </c>
      <c r="L115" s="9">
        <v>65021.300431210497</v>
      </c>
      <c r="M115" s="24">
        <v>0.52388068053396697</v>
      </c>
      <c r="N115" s="9">
        <v>63002.8201350409</v>
      </c>
      <c r="O115" s="24">
        <v>0.53117551761692605</v>
      </c>
      <c r="P115" s="9">
        <v>117890.622290403</v>
      </c>
      <c r="Q115" s="24">
        <v>0.51599643137187901</v>
      </c>
      <c r="R115" s="9">
        <v>110139.674658548</v>
      </c>
      <c r="S115" s="24">
        <v>0.51973621344946697</v>
      </c>
      <c r="T115" s="9">
        <v>20005.4464975995</v>
      </c>
      <c r="U115" s="24">
        <v>0.49652978641172002</v>
      </c>
      <c r="V115" s="9">
        <v>1026822.66426386</v>
      </c>
      <c r="W115" s="24">
        <v>0.52049453541503399</v>
      </c>
      <c r="X115" s="39"/>
    </row>
    <row r="116" spans="3:24" x14ac:dyDescent="0.3">
      <c r="C116" s="23" t="s">
        <v>146</v>
      </c>
      <c r="D116" s="9">
        <v>168954.26709205701</v>
      </c>
      <c r="E116" s="24">
        <v>0.45839280034867103</v>
      </c>
      <c r="F116" s="9">
        <v>94704.280909045105</v>
      </c>
      <c r="G116" s="24">
        <v>0.49623798282008103</v>
      </c>
      <c r="H116" s="9">
        <v>188196.60253077801</v>
      </c>
      <c r="I116" s="24">
        <v>0.478899163556395</v>
      </c>
      <c r="J116" s="9">
        <v>146763.08576706599</v>
      </c>
      <c r="K116" s="24">
        <v>0.49418612951569602</v>
      </c>
      <c r="L116" s="9">
        <v>59093.412798789497</v>
      </c>
      <c r="M116" s="24">
        <v>0.47611931946603298</v>
      </c>
      <c r="N116" s="9">
        <v>55607.3530478229</v>
      </c>
      <c r="O116" s="24">
        <v>0.468824482383074</v>
      </c>
      <c r="P116" s="9">
        <v>110581.156045287</v>
      </c>
      <c r="Q116" s="24">
        <v>0.48400356862812099</v>
      </c>
      <c r="R116" s="9">
        <v>101774.892401452</v>
      </c>
      <c r="S116" s="24">
        <v>0.48026378655053298</v>
      </c>
      <c r="T116" s="9">
        <v>20285.079962400501</v>
      </c>
      <c r="U116" s="24">
        <v>0.50347021358828004</v>
      </c>
      <c r="V116" s="9">
        <v>945960.13055469794</v>
      </c>
      <c r="W116" s="24">
        <v>0.47950546458496601</v>
      </c>
      <c r="X116" s="39"/>
    </row>
    <row r="117" spans="3:24" ht="35.25" customHeight="1" x14ac:dyDescent="0.3">
      <c r="C117" s="28" t="s">
        <v>85</v>
      </c>
      <c r="D117" s="26" t="s">
        <v>26</v>
      </c>
      <c r="E117" s="27" t="s">
        <v>16</v>
      </c>
      <c r="F117" s="26" t="s">
        <v>26</v>
      </c>
      <c r="G117" s="27" t="s">
        <v>16</v>
      </c>
      <c r="H117" s="26" t="s">
        <v>26</v>
      </c>
      <c r="I117" s="27" t="s">
        <v>16</v>
      </c>
      <c r="J117" s="26" t="s">
        <v>26</v>
      </c>
      <c r="K117" s="27" t="s">
        <v>16</v>
      </c>
      <c r="L117" s="26" t="s">
        <v>26</v>
      </c>
      <c r="M117" s="27" t="s">
        <v>16</v>
      </c>
      <c r="N117" s="26" t="s">
        <v>26</v>
      </c>
      <c r="O117" s="27" t="s">
        <v>16</v>
      </c>
      <c r="P117" s="26" t="s">
        <v>26</v>
      </c>
      <c r="Q117" s="27" t="s">
        <v>16</v>
      </c>
      <c r="R117" s="26" t="s">
        <v>26</v>
      </c>
      <c r="S117" s="27" t="s">
        <v>16</v>
      </c>
      <c r="T117" s="26" t="s">
        <v>26</v>
      </c>
      <c r="U117" s="27" t="s">
        <v>16</v>
      </c>
      <c r="V117" s="26" t="s">
        <v>26</v>
      </c>
      <c r="W117" s="27" t="s">
        <v>16</v>
      </c>
      <c r="X117" s="39"/>
    </row>
    <row r="118" spans="3:24" x14ac:dyDescent="0.3">
      <c r="C118" s="23" t="s">
        <v>86</v>
      </c>
      <c r="D118" s="9">
        <v>29165.644678268101</v>
      </c>
      <c r="E118" s="24">
        <v>7.91298247043455E-2</v>
      </c>
      <c r="F118" s="9">
        <v>13424.8431847344</v>
      </c>
      <c r="G118" s="24">
        <v>7.0344413554722804E-2</v>
      </c>
      <c r="H118" s="9">
        <v>66598.947249642399</v>
      </c>
      <c r="I118" s="24">
        <v>0.169472666895643</v>
      </c>
      <c r="J118" s="9">
        <v>35608.4464739506</v>
      </c>
      <c r="K118" s="24">
        <v>0.11990208742924501</v>
      </c>
      <c r="L118" s="9">
        <v>54528.377153097201</v>
      </c>
      <c r="M118" s="24">
        <v>0.43933854201515499</v>
      </c>
      <c r="N118" s="9">
        <v>18221.791893936199</v>
      </c>
      <c r="O118" s="24">
        <v>0.15362756334436201</v>
      </c>
      <c r="P118" s="9">
        <v>55594.288039528597</v>
      </c>
      <c r="Q118" s="24">
        <v>0.24333109517730001</v>
      </c>
      <c r="R118" s="9">
        <v>16247.3793694945</v>
      </c>
      <c r="S118" s="24">
        <v>7.6669478624819196E-2</v>
      </c>
      <c r="T118" s="9">
        <v>4111.5361919348197</v>
      </c>
      <c r="U118" s="24">
        <v>0.102047219363507</v>
      </c>
      <c r="V118" s="9">
        <v>293501.25423458702</v>
      </c>
      <c r="W118" s="24">
        <v>0.14877525037498199</v>
      </c>
      <c r="X118" s="39"/>
    </row>
    <row r="119" spans="3:24" x14ac:dyDescent="0.3">
      <c r="C119" s="23" t="s">
        <v>87</v>
      </c>
      <c r="D119" s="9">
        <v>339414.02534173202</v>
      </c>
      <c r="E119" s="24">
        <v>0.92087017529565496</v>
      </c>
      <c r="F119" s="9">
        <v>177419.63907526599</v>
      </c>
      <c r="G119" s="24">
        <v>0.92965558644527702</v>
      </c>
      <c r="H119" s="9">
        <v>326378.56629035698</v>
      </c>
      <c r="I119" s="24">
        <v>0.830527333104357</v>
      </c>
      <c r="J119" s="9">
        <v>261370.92425604901</v>
      </c>
      <c r="K119" s="24">
        <v>0.88009791257075498</v>
      </c>
      <c r="L119" s="9">
        <v>69586.336076902706</v>
      </c>
      <c r="M119" s="24">
        <v>0.56066145798484501</v>
      </c>
      <c r="N119" s="9">
        <v>100388.38128892799</v>
      </c>
      <c r="O119" s="24">
        <v>0.84637243665563799</v>
      </c>
      <c r="P119" s="9">
        <v>172877.49029616101</v>
      </c>
      <c r="Q119" s="24">
        <v>0.75666890482269999</v>
      </c>
      <c r="R119" s="9">
        <v>195667.18769050599</v>
      </c>
      <c r="S119" s="24">
        <v>0.92333052137518101</v>
      </c>
      <c r="T119" s="9">
        <v>36178.990268065201</v>
      </c>
      <c r="U119" s="24">
        <v>0.89795278063649298</v>
      </c>
      <c r="V119" s="9">
        <v>1679281.54058397</v>
      </c>
      <c r="W119" s="24">
        <v>0.85122474962501804</v>
      </c>
      <c r="X119" s="39"/>
    </row>
    <row r="120" spans="3:24" ht="27.6" x14ac:dyDescent="0.3">
      <c r="C120" s="28" t="s">
        <v>88</v>
      </c>
      <c r="D120" s="26" t="s">
        <v>26</v>
      </c>
      <c r="E120" s="27" t="s">
        <v>16</v>
      </c>
      <c r="F120" s="26" t="s">
        <v>26</v>
      </c>
      <c r="G120" s="27" t="s">
        <v>16</v>
      </c>
      <c r="H120" s="26" t="s">
        <v>26</v>
      </c>
      <c r="I120" s="27" t="s">
        <v>16</v>
      </c>
      <c r="J120" s="26" t="s">
        <v>26</v>
      </c>
      <c r="K120" s="27" t="s">
        <v>16</v>
      </c>
      <c r="L120" s="26" t="s">
        <v>26</v>
      </c>
      <c r="M120" s="27" t="s">
        <v>16</v>
      </c>
      <c r="N120" s="26" t="s">
        <v>26</v>
      </c>
      <c r="O120" s="27" t="s">
        <v>16</v>
      </c>
      <c r="P120" s="26" t="s">
        <v>26</v>
      </c>
      <c r="Q120" s="27" t="s">
        <v>16</v>
      </c>
      <c r="R120" s="26" t="s">
        <v>26</v>
      </c>
      <c r="S120" s="27" t="s">
        <v>16</v>
      </c>
      <c r="T120" s="26" t="s">
        <v>26</v>
      </c>
      <c r="U120" s="27" t="s">
        <v>16</v>
      </c>
      <c r="V120" s="26" t="s">
        <v>26</v>
      </c>
      <c r="W120" s="27" t="s">
        <v>16</v>
      </c>
      <c r="X120" s="39"/>
    </row>
    <row r="121" spans="3:24" x14ac:dyDescent="0.3">
      <c r="C121" s="23" t="s">
        <v>89</v>
      </c>
      <c r="D121" s="9">
        <v>26633.893517139299</v>
      </c>
      <c r="E121" s="24">
        <v>0.91319406140145098</v>
      </c>
      <c r="F121" s="9">
        <v>9648.2045775820607</v>
      </c>
      <c r="G121" s="24">
        <v>0.71868285124947995</v>
      </c>
      <c r="H121" s="9">
        <v>59071.174605122898</v>
      </c>
      <c r="I121" s="24">
        <v>0.88696859401843098</v>
      </c>
      <c r="J121" s="9">
        <v>23823.665670144499</v>
      </c>
      <c r="K121" s="24">
        <v>0.66904535381999097</v>
      </c>
      <c r="L121" s="9">
        <v>40073.070175167297</v>
      </c>
      <c r="M121" s="24">
        <v>0.73490304071686696</v>
      </c>
      <c r="N121" s="9">
        <v>15390.866077492299</v>
      </c>
      <c r="O121" s="24">
        <v>0.84464064605051503</v>
      </c>
      <c r="P121" s="9">
        <v>41303.6635425157</v>
      </c>
      <c r="Q121" s="24">
        <v>0.74294797179789296</v>
      </c>
      <c r="R121" s="9">
        <v>10638.048250998299</v>
      </c>
      <c r="S121" s="24">
        <v>0.65475471514944406</v>
      </c>
      <c r="T121" s="9">
        <v>2545.9985523251698</v>
      </c>
      <c r="U121" s="24">
        <v>0.61923291769129896</v>
      </c>
      <c r="V121" s="9">
        <v>229128.584968487</v>
      </c>
      <c r="W121" s="24">
        <v>0.780673273666326</v>
      </c>
      <c r="X121" s="51"/>
    </row>
    <row r="122" spans="3:24" x14ac:dyDescent="0.3">
      <c r="C122" s="23" t="s">
        <v>90</v>
      </c>
      <c r="D122" s="9">
        <v>28798.966933448399</v>
      </c>
      <c r="E122" s="24">
        <v>0.98742775107958103</v>
      </c>
      <c r="F122" s="9">
        <v>12313.273932492701</v>
      </c>
      <c r="G122" s="24">
        <v>0.91720057829012702</v>
      </c>
      <c r="H122" s="9">
        <v>64639.680350470699</v>
      </c>
      <c r="I122" s="24">
        <v>0.97058111306433303</v>
      </c>
      <c r="J122" s="9">
        <v>34688.950144237198</v>
      </c>
      <c r="K122" s="24">
        <v>0.974177578053396</v>
      </c>
      <c r="L122" s="9">
        <v>53637.652600777503</v>
      </c>
      <c r="M122" s="24">
        <v>0.98366493560189905</v>
      </c>
      <c r="N122" s="9">
        <v>17930.0557040803</v>
      </c>
      <c r="O122" s="24">
        <v>0.98398970904980099</v>
      </c>
      <c r="P122" s="9">
        <v>54588.481047850997</v>
      </c>
      <c r="Q122" s="24">
        <v>0.98190808755456205</v>
      </c>
      <c r="R122" s="9">
        <v>14667.7714554578</v>
      </c>
      <c r="S122" s="24">
        <v>0.90277768013452797</v>
      </c>
      <c r="T122" s="9">
        <v>3883.8749999766701</v>
      </c>
      <c r="U122" s="24">
        <v>0.94462867859348298</v>
      </c>
      <c r="V122" s="9">
        <v>285148.70716879203</v>
      </c>
      <c r="W122" s="24">
        <v>0.97154169890150199</v>
      </c>
      <c r="X122" s="39"/>
    </row>
    <row r="123" spans="3:24" x14ac:dyDescent="0.3">
      <c r="C123" s="23" t="s">
        <v>91</v>
      </c>
      <c r="D123" s="9">
        <v>8337.3446705833394</v>
      </c>
      <c r="E123" s="24">
        <v>0.28586183376209301</v>
      </c>
      <c r="F123" s="9">
        <v>6588.6652904554203</v>
      </c>
      <c r="G123" s="24">
        <v>0.49078154580959998</v>
      </c>
      <c r="H123" s="9">
        <v>27664.289461859498</v>
      </c>
      <c r="I123" s="24">
        <v>0.41538628768652403</v>
      </c>
      <c r="J123" s="9">
        <v>16100.4714027153</v>
      </c>
      <c r="K123" s="24">
        <v>0.45215315457509703</v>
      </c>
      <c r="L123" s="9">
        <v>48543.691263326298</v>
      </c>
      <c r="M123" s="24">
        <v>0.89024639642276604</v>
      </c>
      <c r="N123" s="9">
        <v>11089.7272384313</v>
      </c>
      <c r="O123" s="24">
        <v>0.60859696472122005</v>
      </c>
      <c r="P123" s="9">
        <v>47305.945324769498</v>
      </c>
      <c r="Q123" s="24">
        <v>0.85091377177335403</v>
      </c>
      <c r="R123" s="9">
        <v>8423.3809095711804</v>
      </c>
      <c r="S123" s="24">
        <v>0.51844551161195995</v>
      </c>
      <c r="T123" s="9">
        <v>3066.2910604734898</v>
      </c>
      <c r="U123" s="24">
        <v>0.745777470349967</v>
      </c>
      <c r="V123" s="9">
        <v>177119.80662218499</v>
      </c>
      <c r="W123" s="24">
        <v>0.60347206039746204</v>
      </c>
      <c r="X123" s="39"/>
    </row>
    <row r="124" spans="3:24" x14ac:dyDescent="0.3">
      <c r="C124" s="23" t="s">
        <v>92</v>
      </c>
      <c r="D124" s="9">
        <v>11353.915828351999</v>
      </c>
      <c r="E124" s="24">
        <v>0.38929075470812402</v>
      </c>
      <c r="F124" s="9">
        <v>7417.5512390059403</v>
      </c>
      <c r="G124" s="24">
        <v>0.55252423711291898</v>
      </c>
      <c r="H124" s="9">
        <v>35020.292736909301</v>
      </c>
      <c r="I124" s="24">
        <v>0.52583853323743601</v>
      </c>
      <c r="J124" s="9">
        <v>15901.039157308</v>
      </c>
      <c r="K124" s="24">
        <v>0.44655245403475802</v>
      </c>
      <c r="L124" s="9">
        <v>40013.698219967198</v>
      </c>
      <c r="M124" s="24">
        <v>0.73381421397563895</v>
      </c>
      <c r="N124" s="9">
        <v>11432.248133106201</v>
      </c>
      <c r="O124" s="24">
        <v>0.62739428699712996</v>
      </c>
      <c r="P124" s="9">
        <v>40333.207187947803</v>
      </c>
      <c r="Q124" s="24">
        <v>0.72549192750287705</v>
      </c>
      <c r="R124" s="9">
        <v>10103.5183881025</v>
      </c>
      <c r="S124" s="24">
        <v>0.62185526406015201</v>
      </c>
      <c r="T124" s="9">
        <v>3155.2382239321901</v>
      </c>
      <c r="U124" s="24">
        <v>0.76741102999932198</v>
      </c>
      <c r="V124" s="9">
        <v>174730.709114631</v>
      </c>
      <c r="W124" s="24">
        <v>0.59533206960326601</v>
      </c>
      <c r="X124" s="39"/>
    </row>
    <row r="125" spans="3:24" x14ac:dyDescent="0.3">
      <c r="C125" s="23" t="s">
        <v>93</v>
      </c>
      <c r="D125" s="9">
        <v>61.112957469948498</v>
      </c>
      <c r="E125" s="24">
        <v>2.0953748200698901E-3</v>
      </c>
      <c r="F125" s="9">
        <v>240.74358652695901</v>
      </c>
      <c r="G125" s="24">
        <v>1.7932692636642E-2</v>
      </c>
      <c r="H125" s="9">
        <v>1737.8424514338999</v>
      </c>
      <c r="I125" s="24">
        <v>2.6094142973757499E-2</v>
      </c>
      <c r="J125" s="9">
        <v>2629.7807115730302</v>
      </c>
      <c r="K125" s="24">
        <v>7.3852722372958493E-2</v>
      </c>
      <c r="L125" s="9">
        <v>8107.1351039835199</v>
      </c>
      <c r="M125" s="24">
        <v>0.14867735896891701</v>
      </c>
      <c r="N125" s="9">
        <v>2232.1724138139898</v>
      </c>
      <c r="O125" s="24">
        <v>0.12250015952365299</v>
      </c>
      <c r="P125" s="9">
        <v>6673.6840216734099</v>
      </c>
      <c r="Q125" s="24">
        <v>0.120042620510371</v>
      </c>
      <c r="R125" s="9">
        <v>3342.8790881629502</v>
      </c>
      <c r="S125" s="24">
        <v>0.205748817217835</v>
      </c>
      <c r="T125" s="9">
        <v>874.92226405979397</v>
      </c>
      <c r="U125" s="24">
        <v>0.21279692631090999</v>
      </c>
      <c r="V125" s="9">
        <v>25900.272598697498</v>
      </c>
      <c r="W125" s="24">
        <v>8.8245866840474196E-2</v>
      </c>
      <c r="X125" s="39"/>
    </row>
    <row r="126" spans="3:24" x14ac:dyDescent="0.3">
      <c r="C126" s="23" t="s">
        <v>94</v>
      </c>
      <c r="D126" s="9">
        <v>4603.8213039230204</v>
      </c>
      <c r="E126" s="24">
        <v>0.157850832879186</v>
      </c>
      <c r="F126" s="9">
        <v>5743.8876886935404</v>
      </c>
      <c r="G126" s="24">
        <v>0.42785510487191403</v>
      </c>
      <c r="H126" s="9">
        <v>9325.3682496083202</v>
      </c>
      <c r="I126" s="24">
        <v>0.14002275763688399</v>
      </c>
      <c r="J126" s="9">
        <v>9021.7021305153503</v>
      </c>
      <c r="K126" s="24">
        <v>0.253358487209353</v>
      </c>
      <c r="L126" s="9">
        <v>15196.8753553517</v>
      </c>
      <c r="M126" s="24">
        <v>0.27869663739824801</v>
      </c>
      <c r="N126" s="9">
        <v>3953.6316027371499</v>
      </c>
      <c r="O126" s="24">
        <v>0.216972711890801</v>
      </c>
      <c r="P126" s="9">
        <v>12417.130728533901</v>
      </c>
      <c r="Q126" s="24">
        <v>0.22335263507116301</v>
      </c>
      <c r="R126" s="9">
        <v>9512.3117330837104</v>
      </c>
      <c r="S126" s="24">
        <v>0.58546744781153404</v>
      </c>
      <c r="T126" s="9">
        <v>2914.9299920549502</v>
      </c>
      <c r="U126" s="24">
        <v>0.70896371963668203</v>
      </c>
      <c r="V126" s="9">
        <v>72689.658784501604</v>
      </c>
      <c r="W126" s="24">
        <v>0.24766387787359501</v>
      </c>
      <c r="X126" s="39"/>
    </row>
    <row r="127" spans="3:24" x14ac:dyDescent="0.3">
      <c r="C127" s="23" t="s">
        <v>95</v>
      </c>
      <c r="D127" s="9">
        <v>10144.6237686883</v>
      </c>
      <c r="E127" s="24">
        <v>0.34782785981916903</v>
      </c>
      <c r="F127" s="9">
        <v>3827.1283194264101</v>
      </c>
      <c r="G127" s="24">
        <v>0.28507806510382899</v>
      </c>
      <c r="H127" s="9">
        <v>26289.322779182701</v>
      </c>
      <c r="I127" s="24">
        <v>0.394740815956725</v>
      </c>
      <c r="J127" s="9">
        <v>15688.0733507161</v>
      </c>
      <c r="K127" s="24">
        <v>0.44057168745602898</v>
      </c>
      <c r="L127" s="9">
        <v>24668.864632142799</v>
      </c>
      <c r="M127" s="24">
        <v>0.452404159450426</v>
      </c>
      <c r="N127" s="9">
        <v>7046.2253408798997</v>
      </c>
      <c r="O127" s="24">
        <v>0.38669222993512098</v>
      </c>
      <c r="P127" s="9">
        <v>21257.800227133899</v>
      </c>
      <c r="Q127" s="24">
        <v>0.38237381890778399</v>
      </c>
      <c r="R127" s="9">
        <v>8501.96137033181</v>
      </c>
      <c r="S127" s="24">
        <v>0.52328201225452997</v>
      </c>
      <c r="T127" s="9">
        <v>1882.44853843654</v>
      </c>
      <c r="U127" s="24">
        <v>0.45784554739640798</v>
      </c>
      <c r="V127" s="9">
        <v>119306.448326938</v>
      </c>
      <c r="W127" s="24">
        <v>0.406493827898876</v>
      </c>
      <c r="X127" s="39"/>
    </row>
    <row r="128" spans="3:24" x14ac:dyDescent="0.3">
      <c r="C128" s="23" t="s">
        <v>96</v>
      </c>
      <c r="D128" s="9">
        <v>497.47642505316702</v>
      </c>
      <c r="E128" s="24">
        <v>1.7056932241372599E-2</v>
      </c>
      <c r="F128" s="9">
        <v>57.562086726744198</v>
      </c>
      <c r="G128" s="24">
        <v>4.2877287976219296E-3</v>
      </c>
      <c r="H128" s="9">
        <v>1327.2311413608199</v>
      </c>
      <c r="I128" s="24">
        <v>1.9928710530299699E-2</v>
      </c>
      <c r="J128" s="9">
        <v>3174.6697502400002</v>
      </c>
      <c r="K128" s="24">
        <v>8.9154963628150299E-2</v>
      </c>
      <c r="L128" s="9">
        <v>393.20616943187002</v>
      </c>
      <c r="M128" s="24">
        <v>7.2110374443728597E-3</v>
      </c>
      <c r="N128" s="9">
        <v>70.782827754335301</v>
      </c>
      <c r="O128" s="24">
        <v>3.8845152093900399E-3</v>
      </c>
      <c r="P128" s="9">
        <v>683.37672209802201</v>
      </c>
      <c r="Q128" s="24">
        <v>1.2292211056145299E-2</v>
      </c>
      <c r="R128" s="9">
        <v>250.531326435648</v>
      </c>
      <c r="S128" s="24">
        <v>1.54197991404101E-2</v>
      </c>
      <c r="T128" s="9">
        <v>117.70432927424299</v>
      </c>
      <c r="U128" s="24">
        <v>2.86278227357286E-2</v>
      </c>
      <c r="V128" s="9">
        <v>6572.5407783748497</v>
      </c>
      <c r="W128" s="24">
        <v>2.2393569647650002E-2</v>
      </c>
      <c r="X128" s="39"/>
    </row>
    <row r="129" spans="3:26" ht="27.6" x14ac:dyDescent="0.3">
      <c r="C129" s="28" t="s">
        <v>97</v>
      </c>
      <c r="D129" s="26" t="s">
        <v>26</v>
      </c>
      <c r="E129" s="27" t="s">
        <v>16</v>
      </c>
      <c r="F129" s="26" t="s">
        <v>26</v>
      </c>
      <c r="G129" s="27" t="s">
        <v>16</v>
      </c>
      <c r="H129" s="26" t="s">
        <v>26</v>
      </c>
      <c r="I129" s="27" t="s">
        <v>16</v>
      </c>
      <c r="J129" s="26" t="s">
        <v>26</v>
      </c>
      <c r="K129" s="27" t="s">
        <v>16</v>
      </c>
      <c r="L129" s="26" t="s">
        <v>26</v>
      </c>
      <c r="M129" s="27" t="s">
        <v>16</v>
      </c>
      <c r="N129" s="26" t="s">
        <v>26</v>
      </c>
      <c r="O129" s="27" t="s">
        <v>16</v>
      </c>
      <c r="P129" s="26" t="s">
        <v>26</v>
      </c>
      <c r="Q129" s="27" t="s">
        <v>16</v>
      </c>
      <c r="R129" s="26" t="s">
        <v>26</v>
      </c>
      <c r="S129" s="27" t="s">
        <v>16</v>
      </c>
      <c r="T129" s="26" t="s">
        <v>26</v>
      </c>
      <c r="U129" s="27" t="s">
        <v>16</v>
      </c>
      <c r="V129" s="26" t="s">
        <v>26</v>
      </c>
      <c r="W129" s="27" t="s">
        <v>16</v>
      </c>
      <c r="X129" s="39"/>
    </row>
    <row r="130" spans="3:26" x14ac:dyDescent="0.3">
      <c r="C130" s="23" t="s">
        <v>98</v>
      </c>
      <c r="D130" s="9">
        <v>120598.03048564</v>
      </c>
      <c r="E130" s="24">
        <v>0.42291402215433799</v>
      </c>
      <c r="F130" s="9">
        <v>51357.555215436201</v>
      </c>
      <c r="G130" s="24">
        <v>0.58208104012351003</v>
      </c>
      <c r="H130" s="9">
        <v>116578.45842085</v>
      </c>
      <c r="I130" s="24">
        <v>0.36549789213262601</v>
      </c>
      <c r="J130" s="9">
        <v>85271.093291426296</v>
      </c>
      <c r="K130" s="24">
        <v>0.41630367761358</v>
      </c>
      <c r="L130" s="9">
        <v>58838.364196163697</v>
      </c>
      <c r="M130" s="24">
        <v>0.56044654711550301</v>
      </c>
      <c r="N130" s="9">
        <v>32805.469952685497</v>
      </c>
      <c r="O130" s="24">
        <v>0.46217018950577599</v>
      </c>
      <c r="P130" s="9">
        <v>52173.039227625297</v>
      </c>
      <c r="Q130" s="24">
        <v>0.41112375710064197</v>
      </c>
      <c r="R130" s="9">
        <v>99209.686038264903</v>
      </c>
      <c r="S130" s="24">
        <v>0.78814431559807996</v>
      </c>
      <c r="T130" s="9">
        <v>15153.324557771901</v>
      </c>
      <c r="U130" s="24">
        <v>0.77073253769802796</v>
      </c>
      <c r="V130" s="9">
        <v>631985.02138586296</v>
      </c>
      <c r="W130" s="24">
        <v>0.46967278370702598</v>
      </c>
      <c r="X130" s="39"/>
      <c r="Y130" s="43"/>
      <c r="Z130" s="42"/>
    </row>
    <row r="131" spans="3:26" x14ac:dyDescent="0.3">
      <c r="C131" s="23" t="s">
        <v>99</v>
      </c>
      <c r="D131" s="9">
        <v>184961.153118355</v>
      </c>
      <c r="E131" s="24">
        <v>0.64862307363221905</v>
      </c>
      <c r="F131" s="9">
        <v>40171.292519771203</v>
      </c>
      <c r="G131" s="24">
        <v>0.45529713466551702</v>
      </c>
      <c r="H131" s="9">
        <v>163195.98849143699</v>
      </c>
      <c r="I131" s="24">
        <v>0.51165361599474302</v>
      </c>
      <c r="J131" s="9">
        <v>32095.271711359601</v>
      </c>
      <c r="K131" s="24">
        <v>0.15669295574505701</v>
      </c>
      <c r="L131" s="9">
        <v>32931.060423103001</v>
      </c>
      <c r="M131" s="24">
        <v>0.31367457880794403</v>
      </c>
      <c r="N131" s="9">
        <v>39599.148410591799</v>
      </c>
      <c r="O131" s="24">
        <v>0.55788092508921105</v>
      </c>
      <c r="P131" s="9">
        <v>36916.1546815408</v>
      </c>
      <c r="Q131" s="24">
        <v>0.29089944605617901</v>
      </c>
      <c r="R131" s="9">
        <v>15982.8352835938</v>
      </c>
      <c r="S131" s="24">
        <v>0.12697127950839701</v>
      </c>
      <c r="T131" s="9">
        <v>4122.1055630662404</v>
      </c>
      <c r="U131" s="24">
        <v>0.209659660437468</v>
      </c>
      <c r="V131" s="9">
        <v>549975.01020281797</v>
      </c>
      <c r="W131" s="24">
        <v>0.408725342010196</v>
      </c>
      <c r="X131" s="39"/>
      <c r="Y131" s="43"/>
      <c r="Z131" s="42"/>
    </row>
    <row r="132" spans="3:26" x14ac:dyDescent="0.3">
      <c r="C132" s="23" t="s">
        <v>100</v>
      </c>
      <c r="D132" s="9">
        <v>17366.221199169398</v>
      </c>
      <c r="E132" s="24">
        <v>6.0899986735995698E-2</v>
      </c>
      <c r="F132" s="9">
        <v>4430.4746303116899</v>
      </c>
      <c r="G132" s="24">
        <v>5.0214525793422699E-2</v>
      </c>
      <c r="H132" s="9">
        <v>17571.9997746279</v>
      </c>
      <c r="I132" s="24">
        <v>5.5091900898157901E-2</v>
      </c>
      <c r="J132" s="9">
        <v>14003.6767795873</v>
      </c>
      <c r="K132" s="24">
        <v>6.8367625163781906E-2</v>
      </c>
      <c r="L132" s="9">
        <v>6125.7087430405099</v>
      </c>
      <c r="M132" s="24">
        <v>5.8348534337671898E-2</v>
      </c>
      <c r="N132" s="9">
        <v>4268.55964742587</v>
      </c>
      <c r="O132" s="24">
        <v>6.0136343847926703E-2</v>
      </c>
      <c r="P132" s="9">
        <v>6676.73308037279</v>
      </c>
      <c r="Q132" s="24">
        <v>5.2612683290023103E-2</v>
      </c>
      <c r="R132" s="9">
        <v>3414.9755195696998</v>
      </c>
      <c r="S132" s="24">
        <v>2.7129342417406301E-2</v>
      </c>
      <c r="T132" s="9">
        <v>452.60731351732602</v>
      </c>
      <c r="U132" s="24">
        <v>2.30206369564613E-2</v>
      </c>
      <c r="V132" s="9">
        <v>74310.9566876225</v>
      </c>
      <c r="W132" s="24">
        <v>5.5225729576426699E-2</v>
      </c>
      <c r="X132" s="39"/>
      <c r="Y132" s="43"/>
      <c r="Z132" s="42"/>
    </row>
    <row r="133" spans="3:26" x14ac:dyDescent="0.3">
      <c r="C133" s="23" t="s">
        <v>101</v>
      </c>
      <c r="D133" s="9">
        <v>9458.9023208157505</v>
      </c>
      <c r="E133" s="24">
        <v>3.3170545236537098E-2</v>
      </c>
      <c r="F133" s="9">
        <v>1461.16280598239</v>
      </c>
      <c r="G133" s="24">
        <v>1.6560663028609E-2</v>
      </c>
      <c r="H133" s="9">
        <v>12003.525573161</v>
      </c>
      <c r="I133" s="24">
        <v>3.7633567595415897E-2</v>
      </c>
      <c r="J133" s="9">
        <v>20717.509623138401</v>
      </c>
      <c r="K133" s="24">
        <v>0.10114536021756899</v>
      </c>
      <c r="L133" s="9">
        <v>5154.6466092022702</v>
      </c>
      <c r="M133" s="24">
        <v>4.9098983855101898E-2</v>
      </c>
      <c r="N133" s="9">
        <v>1483.58231848845</v>
      </c>
      <c r="O133" s="24">
        <v>2.0901012004161001E-2</v>
      </c>
      <c r="P133" s="9">
        <v>7834.0519918496402</v>
      </c>
      <c r="Q133" s="24">
        <v>6.1732360926093299E-2</v>
      </c>
      <c r="R133" s="9">
        <v>4163.4234272378199</v>
      </c>
      <c r="S133" s="24">
        <v>3.3075182864098003E-2</v>
      </c>
      <c r="T133" s="9">
        <v>341.44505892752301</v>
      </c>
      <c r="U133" s="24">
        <v>1.73666719635257E-2</v>
      </c>
      <c r="V133" s="9">
        <v>62618.249728803203</v>
      </c>
      <c r="W133" s="24">
        <v>4.6536051750872401E-2</v>
      </c>
      <c r="X133" s="39"/>
      <c r="Y133" s="43"/>
      <c r="Z133" s="42"/>
    </row>
    <row r="134" spans="3:26" x14ac:dyDescent="0.3">
      <c r="C134" s="23" t="s">
        <v>102</v>
      </c>
      <c r="D134" s="9">
        <v>43801.803025214103</v>
      </c>
      <c r="E134" s="24">
        <v>0.15360447115437101</v>
      </c>
      <c r="F134" s="9">
        <v>9084.7946801061898</v>
      </c>
      <c r="G134" s="24">
        <v>0.10296609163972301</v>
      </c>
      <c r="H134" s="9">
        <v>31149.018853089401</v>
      </c>
      <c r="I134" s="24">
        <v>9.7658700303824494E-2</v>
      </c>
      <c r="J134" s="9">
        <v>86855.667590442798</v>
      </c>
      <c r="K134" s="24">
        <v>0.42403975888883799</v>
      </c>
      <c r="L134" s="9">
        <v>17523.170434941701</v>
      </c>
      <c r="M134" s="24">
        <v>0.16691151256410799</v>
      </c>
      <c r="N134" s="9">
        <v>6289.4910091983402</v>
      </c>
      <c r="O134" s="24">
        <v>8.8607639390885007E-2</v>
      </c>
      <c r="P134" s="9">
        <v>17227.6455230682</v>
      </c>
      <c r="Q134" s="24">
        <v>0.13575391539949999</v>
      </c>
      <c r="R134" s="9">
        <v>33470.162490195602</v>
      </c>
      <c r="S134" s="24">
        <v>0.265894585117599</v>
      </c>
      <c r="T134" s="9">
        <v>5907.9173049112096</v>
      </c>
      <c r="U134" s="24">
        <v>0.300490105624309</v>
      </c>
      <c r="V134" s="9">
        <v>251309.67091116801</v>
      </c>
      <c r="W134" s="24">
        <v>0.18676599716004799</v>
      </c>
      <c r="X134" s="39"/>
      <c r="Y134" s="43"/>
      <c r="Z134" s="42"/>
    </row>
    <row r="135" spans="3:26" x14ac:dyDescent="0.3">
      <c r="C135" s="23" t="s">
        <v>103</v>
      </c>
      <c r="D135" s="9">
        <v>13804.534653750899</v>
      </c>
      <c r="E135" s="24">
        <v>4.8409839289057802E-2</v>
      </c>
      <c r="F135" s="9">
        <v>782.81591195429701</v>
      </c>
      <c r="G135" s="24">
        <v>8.8723518544480007E-3</v>
      </c>
      <c r="H135" s="9">
        <v>3357.7241724259502</v>
      </c>
      <c r="I135" s="24">
        <v>1.0527168775504799E-2</v>
      </c>
      <c r="J135" s="9">
        <v>5092.7025183195401</v>
      </c>
      <c r="K135" s="24">
        <v>2.4863182885700601E-2</v>
      </c>
      <c r="L135" s="9">
        <v>346.92082707893297</v>
      </c>
      <c r="M135" s="24">
        <v>3.3044864913412998E-3</v>
      </c>
      <c r="N135" s="9">
        <v>980.096902630876</v>
      </c>
      <c r="O135" s="24">
        <v>1.3807806194401299E-2</v>
      </c>
      <c r="P135" s="9">
        <v>2033.4403387964701</v>
      </c>
      <c r="Q135" s="24">
        <v>1.6023517975992298E-2</v>
      </c>
      <c r="R135" s="9">
        <v>2132.4584851271202</v>
      </c>
      <c r="S135" s="24">
        <v>1.6940735329548401E-2</v>
      </c>
      <c r="T135" s="9">
        <v>64.148591212041296</v>
      </c>
      <c r="U135" s="24">
        <v>3.2627431892001701E-3</v>
      </c>
      <c r="V135" s="9">
        <v>28594.8424012961</v>
      </c>
      <c r="W135" s="24">
        <v>2.1250850535713101E-2</v>
      </c>
      <c r="X135" s="39"/>
      <c r="Y135" s="43"/>
      <c r="Z135" s="42"/>
    </row>
    <row r="136" spans="3:26" x14ac:dyDescent="0.3">
      <c r="C136" s="23" t="s">
        <v>104</v>
      </c>
      <c r="D136" s="9">
        <v>60141.662843766797</v>
      </c>
      <c r="E136" s="24">
        <v>0.21090520657662101</v>
      </c>
      <c r="F136" s="9">
        <v>25798.527232611799</v>
      </c>
      <c r="G136" s="24">
        <v>0.292397749507747</v>
      </c>
      <c r="H136" s="9">
        <v>13106.783569990699</v>
      </c>
      <c r="I136" s="24">
        <v>4.1092512565026197E-2</v>
      </c>
      <c r="J136" s="9">
        <v>2901.5443978323601</v>
      </c>
      <c r="K136" s="24">
        <v>1.41656868342058E-2</v>
      </c>
      <c r="L136" s="9">
        <v>10549.795650411201</v>
      </c>
      <c r="M136" s="24">
        <v>0.100488798861485</v>
      </c>
      <c r="N136" s="9">
        <v>3254.2230579046</v>
      </c>
      <c r="O136" s="24">
        <v>4.58461619216253E-2</v>
      </c>
      <c r="P136" s="9">
        <v>7346.4046535962598</v>
      </c>
      <c r="Q136" s="24">
        <v>5.7889697956658603E-2</v>
      </c>
      <c r="R136" s="9">
        <v>10509.121426366301</v>
      </c>
      <c r="S136" s="24">
        <v>8.3486851383905894E-2</v>
      </c>
      <c r="T136" s="9">
        <v>1708.1774459321</v>
      </c>
      <c r="U136" s="24">
        <v>8.6881788397157197E-2</v>
      </c>
      <c r="V136" s="9">
        <v>135316.24027841201</v>
      </c>
      <c r="W136" s="24">
        <v>0.100563072069278</v>
      </c>
      <c r="X136" s="39"/>
      <c r="Y136" s="43"/>
      <c r="Z136" s="42"/>
    </row>
    <row r="137" spans="3:26" x14ac:dyDescent="0.3">
      <c r="C137" s="23" t="s">
        <v>105</v>
      </c>
      <c r="D137" s="9">
        <v>596.88252266041604</v>
      </c>
      <c r="E137" s="24">
        <v>2.0931518317125601E-3</v>
      </c>
      <c r="F137" s="9">
        <v>860.64380925514297</v>
      </c>
      <c r="G137" s="24">
        <v>9.7544449217964596E-3</v>
      </c>
      <c r="H137" s="9">
        <v>1122.19135693405</v>
      </c>
      <c r="I137" s="24">
        <v>3.5183050203680798E-3</v>
      </c>
      <c r="J137" s="9">
        <v>1169.5834733383499</v>
      </c>
      <c r="K137" s="24">
        <v>5.7100464229156902E-3</v>
      </c>
      <c r="L137" s="9">
        <v>350.42140313855401</v>
      </c>
      <c r="M137" s="24">
        <v>3.33783014037595E-3</v>
      </c>
      <c r="N137" s="9">
        <v>0</v>
      </c>
      <c r="O137" s="24">
        <v>0</v>
      </c>
      <c r="P137" s="9">
        <v>570.40971446840001</v>
      </c>
      <c r="Q137" s="24">
        <v>4.49483082393984E-3</v>
      </c>
      <c r="R137" s="9">
        <v>211.56687421054599</v>
      </c>
      <c r="S137" s="24">
        <v>1.6807353791401199E-3</v>
      </c>
      <c r="T137" s="9">
        <v>155.68759850485699</v>
      </c>
      <c r="U137" s="24">
        <v>7.9186252116679595E-3</v>
      </c>
      <c r="V137" s="9">
        <v>5037.3867525103096</v>
      </c>
      <c r="W137" s="24">
        <v>3.74363850186234E-3</v>
      </c>
      <c r="X137" s="39"/>
      <c r="Y137" s="43"/>
      <c r="Z137" s="42"/>
    </row>
    <row r="138" spans="3:26" x14ac:dyDescent="0.3">
      <c r="C138" s="23" t="s">
        <v>106</v>
      </c>
      <c r="D138" s="9">
        <v>11752.136439407899</v>
      </c>
      <c r="E138" s="24">
        <v>4.12124747848878E-2</v>
      </c>
      <c r="F138" s="9">
        <v>16539.883142386501</v>
      </c>
      <c r="G138" s="24">
        <v>0.18746126724015</v>
      </c>
      <c r="H138" s="9">
        <v>106227.761386136</v>
      </c>
      <c r="I138" s="24">
        <v>0.33304628829828797</v>
      </c>
      <c r="J138" s="9">
        <v>13517.250153288</v>
      </c>
      <c r="K138" s="24">
        <v>6.5992832187626194E-2</v>
      </c>
      <c r="L138" s="9">
        <v>40933.072307002702</v>
      </c>
      <c r="M138" s="24">
        <v>0.38989525542901798</v>
      </c>
      <c r="N138" s="9">
        <v>21181.942841060201</v>
      </c>
      <c r="O138" s="24">
        <v>0.29841555542635601</v>
      </c>
      <c r="P138" s="9">
        <v>43271.4549226909</v>
      </c>
      <c r="Q138" s="24">
        <v>0.34097923729174001</v>
      </c>
      <c r="R138" s="9">
        <v>16420.858514917902</v>
      </c>
      <c r="S138" s="24">
        <v>0.130451035706142</v>
      </c>
      <c r="T138" s="9">
        <v>4779.1460796319498</v>
      </c>
      <c r="U138" s="24">
        <v>0.243078234874546</v>
      </c>
      <c r="V138" s="9">
        <v>274623.505786522</v>
      </c>
      <c r="W138" s="24">
        <v>0.20409215736046199</v>
      </c>
      <c r="X138" s="39"/>
      <c r="Y138" s="43"/>
      <c r="Z138" s="42"/>
    </row>
    <row r="139" spans="3:26" x14ac:dyDescent="0.3">
      <c r="C139" s="23" t="s">
        <v>107</v>
      </c>
      <c r="D139" s="9">
        <v>4753.7954547107702</v>
      </c>
      <c r="E139" s="24">
        <v>1.66706433608809E-2</v>
      </c>
      <c r="F139" s="9">
        <v>5690.2490151709699</v>
      </c>
      <c r="G139" s="24">
        <v>6.44926739876623E-2</v>
      </c>
      <c r="H139" s="9">
        <v>144138.95087305701</v>
      </c>
      <c r="I139" s="24">
        <v>0.451905810318115</v>
      </c>
      <c r="J139" s="9">
        <v>37367.458537228304</v>
      </c>
      <c r="K139" s="24">
        <v>0.18243240249020301</v>
      </c>
      <c r="L139" s="9">
        <v>49508.678764393502</v>
      </c>
      <c r="M139" s="24">
        <v>0.471579528846998</v>
      </c>
      <c r="N139" s="9">
        <v>29514.086053892599</v>
      </c>
      <c r="O139" s="24">
        <v>0.41580049803556202</v>
      </c>
      <c r="P139" s="9">
        <v>54368.685759491003</v>
      </c>
      <c r="Q139" s="24">
        <v>0.42842546052465202</v>
      </c>
      <c r="R139" s="9">
        <v>19009.0884717462</v>
      </c>
      <c r="S139" s="24">
        <v>0.15101252329262799</v>
      </c>
      <c r="T139" s="9">
        <v>1687.7958145907401</v>
      </c>
      <c r="U139" s="24">
        <v>8.5845132290026105E-2</v>
      </c>
      <c r="V139" s="9">
        <v>346038.78874428198</v>
      </c>
      <c r="W139" s="24">
        <v>0.257165906913011</v>
      </c>
      <c r="X139" s="39"/>
      <c r="Y139" s="43"/>
      <c r="Z139" s="42"/>
    </row>
    <row r="140" spans="3:26" x14ac:dyDescent="0.3">
      <c r="C140" s="23" t="s">
        <v>108</v>
      </c>
      <c r="D140" s="9">
        <v>0</v>
      </c>
      <c r="E140" s="24">
        <v>0</v>
      </c>
      <c r="F140" s="9">
        <v>93.952266317073196</v>
      </c>
      <c r="G140" s="24">
        <v>1.0648449419057601E-3</v>
      </c>
      <c r="H140" s="9">
        <v>4576.50187336606</v>
      </c>
      <c r="I140" s="24">
        <v>1.4348292220659101E-2</v>
      </c>
      <c r="J140" s="9">
        <v>9955.7692855530004</v>
      </c>
      <c r="K140" s="24">
        <v>4.8605256565471697E-2</v>
      </c>
      <c r="L140" s="9">
        <v>333.23298233939403</v>
      </c>
      <c r="M140" s="24">
        <v>3.1741071814041298E-3</v>
      </c>
      <c r="N140" s="9">
        <v>0</v>
      </c>
      <c r="O140" s="24">
        <v>0</v>
      </c>
      <c r="P140" s="9">
        <v>1024.6207601594799</v>
      </c>
      <c r="Q140" s="24">
        <v>8.0740156746903404E-3</v>
      </c>
      <c r="R140" s="9">
        <v>6058.7451096852001</v>
      </c>
      <c r="S140" s="24">
        <v>4.8132049485715499E-2</v>
      </c>
      <c r="T140" s="9">
        <v>1021.74791584205</v>
      </c>
      <c r="U140" s="24">
        <v>5.1968421917071697E-2</v>
      </c>
      <c r="V140" s="9">
        <v>23064.570193262301</v>
      </c>
      <c r="W140" s="24">
        <v>1.7140913979133001E-2</v>
      </c>
      <c r="X140" s="39"/>
      <c r="Y140" s="43"/>
      <c r="Z140" s="42"/>
    </row>
    <row r="141" spans="3:26" x14ac:dyDescent="0.3">
      <c r="C141" s="23" t="s">
        <v>109</v>
      </c>
      <c r="D141" s="9">
        <v>27635.636596783199</v>
      </c>
      <c r="E141" s="24">
        <v>9.6912844935165707E-2</v>
      </c>
      <c r="F141" s="9">
        <v>17509.654433821099</v>
      </c>
      <c r="G141" s="24">
        <v>0.19845255137803899</v>
      </c>
      <c r="H141" s="9">
        <v>20229.130730914301</v>
      </c>
      <c r="I141" s="24">
        <v>6.3422563155991998E-2</v>
      </c>
      <c r="J141" s="9">
        <v>35753.120808777101</v>
      </c>
      <c r="K141" s="24">
        <v>0.17455101259213099</v>
      </c>
      <c r="L141" s="9">
        <v>5447.6582327346296</v>
      </c>
      <c r="M141" s="24">
        <v>5.1889974986771198E-2</v>
      </c>
      <c r="N141" s="9">
        <v>14012.710516499799</v>
      </c>
      <c r="O141" s="24">
        <v>0.19741393993870099</v>
      </c>
      <c r="P141" s="9">
        <v>21373.428350728798</v>
      </c>
      <c r="Q141" s="24">
        <v>0.16842270060855999</v>
      </c>
      <c r="R141" s="9">
        <v>35026.051018040504</v>
      </c>
      <c r="S141" s="24">
        <v>0.278254917539701</v>
      </c>
      <c r="T141" s="9">
        <v>2826.1583347160599</v>
      </c>
      <c r="U141" s="24">
        <v>0.14374483810121899</v>
      </c>
      <c r="V141" s="9">
        <v>179813.54902301601</v>
      </c>
      <c r="W141" s="24">
        <v>0.133632170478793</v>
      </c>
      <c r="X141" s="39"/>
      <c r="Y141" s="43"/>
      <c r="Z141" s="42"/>
    </row>
    <row r="142" spans="3:26" x14ac:dyDescent="0.3">
      <c r="C142" s="23" t="s">
        <v>110</v>
      </c>
      <c r="D142" s="9">
        <v>6272.9757522170703</v>
      </c>
      <c r="E142" s="24">
        <v>2.1998115521154001E-2</v>
      </c>
      <c r="F142" s="9">
        <v>1170.09265716817</v>
      </c>
      <c r="G142" s="24">
        <v>1.3261705080553E-2</v>
      </c>
      <c r="H142" s="9">
        <v>4715.6311923558796</v>
      </c>
      <c r="I142" s="24">
        <v>1.47844917854282E-2</v>
      </c>
      <c r="J142" s="9">
        <v>7686.6210306676203</v>
      </c>
      <c r="K142" s="24">
        <v>3.7527003348631502E-2</v>
      </c>
      <c r="L142" s="9">
        <v>3360.8934664168401</v>
      </c>
      <c r="M142" s="24">
        <v>3.2013145916099099E-2</v>
      </c>
      <c r="N142" s="9">
        <v>766.15756650430797</v>
      </c>
      <c r="O142" s="24">
        <v>1.0793784945415601E-2</v>
      </c>
      <c r="P142" s="9">
        <v>4726.6779464831798</v>
      </c>
      <c r="Q142" s="24">
        <v>3.7246241061110602E-2</v>
      </c>
      <c r="R142" s="9">
        <v>4092.76781188215</v>
      </c>
      <c r="S142" s="24">
        <v>3.2513878581911598E-2</v>
      </c>
      <c r="T142" s="9">
        <v>1206.5131516884001</v>
      </c>
      <c r="U142" s="24">
        <v>6.1366001871181297E-2</v>
      </c>
      <c r="V142" s="9">
        <v>33998.330575383603</v>
      </c>
      <c r="W142" s="24">
        <v>2.5266564906421599E-2</v>
      </c>
      <c r="X142" s="39"/>
      <c r="Y142" s="43"/>
      <c r="Z142" s="42"/>
    </row>
    <row r="143" spans="3:26" x14ac:dyDescent="0.3">
      <c r="C143" s="23" t="s">
        <v>67</v>
      </c>
      <c r="D143" s="9">
        <v>51496.003537425</v>
      </c>
      <c r="E143" s="24">
        <v>0.180586547667374</v>
      </c>
      <c r="F143" s="9">
        <v>4997.8111750712496</v>
      </c>
      <c r="G143" s="24">
        <v>5.6644657537202901E-2</v>
      </c>
      <c r="H143" s="9">
        <v>47973.525187933301</v>
      </c>
      <c r="I143" s="24">
        <v>0.15040705265686699</v>
      </c>
      <c r="J143" s="9">
        <v>32434.3752026933</v>
      </c>
      <c r="K143" s="24">
        <v>0.15834849955345401</v>
      </c>
      <c r="L143" s="9">
        <v>4289.52292773301</v>
      </c>
      <c r="M143" s="24">
        <v>4.0858517167570899E-2</v>
      </c>
      <c r="N143" s="9">
        <v>2196.9389168421699</v>
      </c>
      <c r="O143" s="24">
        <v>3.0950926080131998E-2</v>
      </c>
      <c r="P143" s="9">
        <v>7768.8013920292196</v>
      </c>
      <c r="Q143" s="24">
        <v>6.1218185939387902E-2</v>
      </c>
      <c r="R143" s="9">
        <v>9229.8693776806304</v>
      </c>
      <c r="S143" s="24">
        <v>7.3324182085669001E-2</v>
      </c>
      <c r="T143" s="9">
        <v>1730.84934870644</v>
      </c>
      <c r="U143" s="24">
        <v>8.8034932916242203E-2</v>
      </c>
      <c r="V143" s="9">
        <v>162117.69706611399</v>
      </c>
      <c r="W143" s="24">
        <v>0.120481130869596</v>
      </c>
      <c r="X143" s="39"/>
      <c r="Y143" s="43"/>
      <c r="Z143" s="42"/>
    </row>
    <row r="144" spans="3:26" x14ac:dyDescent="0.3">
      <c r="C144" s="37" t="s">
        <v>111</v>
      </c>
      <c r="D144" s="26" t="s">
        <v>26</v>
      </c>
      <c r="E144" s="27" t="s">
        <v>16</v>
      </c>
      <c r="F144" s="26" t="s">
        <v>26</v>
      </c>
      <c r="G144" s="27" t="s">
        <v>16</v>
      </c>
      <c r="H144" s="26" t="s">
        <v>26</v>
      </c>
      <c r="I144" s="27" t="s">
        <v>16</v>
      </c>
      <c r="J144" s="26" t="s">
        <v>26</v>
      </c>
      <c r="K144" s="27" t="s">
        <v>16</v>
      </c>
      <c r="L144" s="26" t="s">
        <v>26</v>
      </c>
      <c r="M144" s="27" t="s">
        <v>16</v>
      </c>
      <c r="N144" s="26" t="s">
        <v>26</v>
      </c>
      <c r="O144" s="27" t="s">
        <v>16</v>
      </c>
      <c r="P144" s="26" t="s">
        <v>26</v>
      </c>
      <c r="Q144" s="27" t="s">
        <v>16</v>
      </c>
      <c r="R144" s="26" t="s">
        <v>26</v>
      </c>
      <c r="S144" s="27" t="s">
        <v>16</v>
      </c>
      <c r="T144" s="26" t="s">
        <v>26</v>
      </c>
      <c r="U144" s="27" t="s">
        <v>16</v>
      </c>
      <c r="V144" s="26" t="s">
        <v>26</v>
      </c>
      <c r="W144" s="27" t="s">
        <v>16</v>
      </c>
      <c r="X144" s="39"/>
    </row>
    <row r="145" spans="3:24" x14ac:dyDescent="0.3">
      <c r="C145" s="23" t="s">
        <v>112</v>
      </c>
      <c r="D145" s="9">
        <v>4728.8219398125202</v>
      </c>
      <c r="E145" s="24">
        <v>1.2829850163889701E-2</v>
      </c>
      <c r="F145" s="9">
        <v>942.01650098293203</v>
      </c>
      <c r="G145" s="24">
        <v>4.9360426344397098E-3</v>
      </c>
      <c r="H145" s="9">
        <v>5648.1720913130403</v>
      </c>
      <c r="I145" s="24">
        <v>1.4372761536489601E-2</v>
      </c>
      <c r="J145" s="9">
        <v>5027.0166922006902</v>
      </c>
      <c r="K145" s="24">
        <v>1.69271578690596E-2</v>
      </c>
      <c r="L145" s="9">
        <v>2545.5758351753602</v>
      </c>
      <c r="M145" s="24">
        <v>2.05098635683756E-2</v>
      </c>
      <c r="N145" s="9">
        <v>1158.11124546305</v>
      </c>
      <c r="O145" s="24">
        <v>9.7640127687662198E-3</v>
      </c>
      <c r="P145" s="9">
        <v>2412.35328955466</v>
      </c>
      <c r="Q145" s="24">
        <v>1.05586488936512E-2</v>
      </c>
      <c r="R145" s="9">
        <v>1468.5765508168099</v>
      </c>
      <c r="S145" s="24">
        <v>6.9300405875401799E-3</v>
      </c>
      <c r="T145" s="9">
        <v>313.21243662441702</v>
      </c>
      <c r="U145" s="24">
        <v>7.7738482006525899E-3</v>
      </c>
      <c r="V145" s="9">
        <v>24243.856581943499</v>
      </c>
      <c r="W145" s="24">
        <v>1.2289166676442601E-2</v>
      </c>
      <c r="X145" s="39"/>
    </row>
    <row r="146" spans="3:24" x14ac:dyDescent="0.3">
      <c r="C146" s="23" t="s">
        <v>113</v>
      </c>
      <c r="D146" s="9">
        <v>11878.026606462199</v>
      </c>
      <c r="E146" s="24">
        <v>3.2226483370115702E-2</v>
      </c>
      <c r="F146" s="9">
        <v>2260.7481637964702</v>
      </c>
      <c r="G146" s="24">
        <v>1.1846023196607301E-2</v>
      </c>
      <c r="H146" s="9">
        <v>8335.3819585105193</v>
      </c>
      <c r="I146" s="24">
        <v>2.1210836934215799E-2</v>
      </c>
      <c r="J146" s="9">
        <v>6326.4310648615401</v>
      </c>
      <c r="K146" s="24">
        <v>2.1302594349603E-2</v>
      </c>
      <c r="L146" s="9">
        <v>3357.2644907937502</v>
      </c>
      <c r="M146" s="24">
        <v>2.7049689786353699E-2</v>
      </c>
      <c r="N146" s="9">
        <v>1902.12777626202</v>
      </c>
      <c r="O146" s="24">
        <v>1.6036801272766601E-2</v>
      </c>
      <c r="P146" s="9">
        <v>5055.2648360819003</v>
      </c>
      <c r="Q146" s="24">
        <v>2.2126430112756799E-2</v>
      </c>
      <c r="R146" s="9">
        <v>4749.0106795058</v>
      </c>
      <c r="S146" s="24">
        <v>2.24100246877375E-2</v>
      </c>
      <c r="T146" s="9">
        <v>1054.61191950292</v>
      </c>
      <c r="U146" s="24">
        <v>2.61751834032233E-2</v>
      </c>
      <c r="V146" s="9">
        <v>44918.867495777202</v>
      </c>
      <c r="W146" s="24">
        <v>2.2769291993905798E-2</v>
      </c>
      <c r="X146" s="39"/>
    </row>
    <row r="147" spans="3:24" x14ac:dyDescent="0.3">
      <c r="C147" s="23" t="s">
        <v>114</v>
      </c>
      <c r="D147" s="9">
        <v>4938.0660118265396</v>
      </c>
      <c r="E147" s="24">
        <v>1.3397553944195E-2</v>
      </c>
      <c r="F147" s="9">
        <v>1735.88773184412</v>
      </c>
      <c r="G147" s="24">
        <v>9.0958235275527093E-3</v>
      </c>
      <c r="H147" s="9">
        <v>4230.3177101002702</v>
      </c>
      <c r="I147" s="24">
        <v>1.0764783134772599E-2</v>
      </c>
      <c r="J147" s="9">
        <v>1562.6259414468</v>
      </c>
      <c r="K147" s="24">
        <v>5.2617322799416496E-3</v>
      </c>
      <c r="L147" s="9">
        <v>2003.3888532188901</v>
      </c>
      <c r="M147" s="24">
        <v>1.6141429175333701E-2</v>
      </c>
      <c r="N147" s="9">
        <v>1619.4263109092899</v>
      </c>
      <c r="O147" s="24">
        <v>1.3653350867404801E-2</v>
      </c>
      <c r="P147" s="9">
        <v>2071.2101978127098</v>
      </c>
      <c r="Q147" s="24">
        <v>9.0654968981311694E-3</v>
      </c>
      <c r="R147" s="9">
        <v>1046.4463408261199</v>
      </c>
      <c r="S147" s="24">
        <v>4.9380576113478803E-3</v>
      </c>
      <c r="T147" s="9">
        <v>86.409373257086301</v>
      </c>
      <c r="U147" s="24">
        <v>2.1446573388132001E-3</v>
      </c>
      <c r="V147" s="9">
        <v>19293.7784712418</v>
      </c>
      <c r="W147" s="24">
        <v>9.7799811119177807E-3</v>
      </c>
      <c r="X147" s="39"/>
    </row>
    <row r="148" spans="3:24" x14ac:dyDescent="0.3">
      <c r="C148" s="23" t="s">
        <v>115</v>
      </c>
      <c r="D148" s="9">
        <v>10897.126008474201</v>
      </c>
      <c r="E148" s="24">
        <v>2.9565184666541601E-2</v>
      </c>
      <c r="F148" s="9">
        <v>5461.3194691354802</v>
      </c>
      <c r="G148" s="24">
        <v>2.8616596112509898E-2</v>
      </c>
      <c r="H148" s="9">
        <v>14868.097770308499</v>
      </c>
      <c r="I148" s="24">
        <v>3.7834474640481397E-2</v>
      </c>
      <c r="J148" s="9">
        <v>5576.9678398788201</v>
      </c>
      <c r="K148" s="24">
        <v>1.87789738599357E-2</v>
      </c>
      <c r="L148" s="9">
        <v>3800.0381561852</v>
      </c>
      <c r="M148" s="24">
        <v>3.0617144875831601E-2</v>
      </c>
      <c r="N148" s="9">
        <v>4401.1611012910698</v>
      </c>
      <c r="O148" s="24">
        <v>3.7106101299638997E-2</v>
      </c>
      <c r="P148" s="9">
        <v>5977.2312257945596</v>
      </c>
      <c r="Q148" s="24">
        <v>2.61617923637479E-2</v>
      </c>
      <c r="R148" s="9">
        <v>3852.6484449802401</v>
      </c>
      <c r="S148" s="24">
        <v>1.8180196380220601E-2</v>
      </c>
      <c r="T148" s="9">
        <v>1087.69561540478</v>
      </c>
      <c r="U148" s="24">
        <v>2.6996311812520799E-2</v>
      </c>
      <c r="V148" s="9">
        <v>55922.285631452898</v>
      </c>
      <c r="W148" s="24">
        <v>2.8346904574761599E-2</v>
      </c>
      <c r="X148" s="39"/>
    </row>
    <row r="149" spans="3:24" x14ac:dyDescent="0.3">
      <c r="C149" s="23" t="s">
        <v>116</v>
      </c>
      <c r="D149" s="9">
        <v>35003.981398426797</v>
      </c>
      <c r="E149" s="24">
        <v>9.4969918977157494E-2</v>
      </c>
      <c r="F149" s="9">
        <v>13172.277637056301</v>
      </c>
      <c r="G149" s="24">
        <v>6.9021003285339194E-2</v>
      </c>
      <c r="H149" s="9">
        <v>43416.475551700103</v>
      </c>
      <c r="I149" s="24">
        <v>0.110480813929016</v>
      </c>
      <c r="J149" s="9">
        <v>28108.526637882402</v>
      </c>
      <c r="K149" s="24">
        <v>9.46480779752117E-2</v>
      </c>
      <c r="L149" s="9">
        <v>8711.7137232892292</v>
      </c>
      <c r="M149" s="24">
        <v>7.0190821833873498E-2</v>
      </c>
      <c r="N149" s="9">
        <v>9222.51430367594</v>
      </c>
      <c r="O149" s="24">
        <v>7.7754833807192794E-2</v>
      </c>
      <c r="P149" s="9">
        <v>18972.868158615602</v>
      </c>
      <c r="Q149" s="24">
        <v>8.3042502215477806E-2</v>
      </c>
      <c r="R149" s="9">
        <v>18580.1697381593</v>
      </c>
      <c r="S149" s="24">
        <v>8.7677642910213904E-2</v>
      </c>
      <c r="T149" s="9">
        <v>3101.3837222849002</v>
      </c>
      <c r="U149" s="24">
        <v>7.6975507514500302E-2</v>
      </c>
      <c r="V149" s="9">
        <v>178289.91087109101</v>
      </c>
      <c r="W149" s="24">
        <v>9.0374830589238203E-2</v>
      </c>
      <c r="X149" s="39"/>
    </row>
    <row r="150" spans="3:24" x14ac:dyDescent="0.3">
      <c r="C150" s="23" t="s">
        <v>117</v>
      </c>
      <c r="D150" s="9">
        <v>11865.024266729</v>
      </c>
      <c r="E150" s="24">
        <v>3.21912064929821E-2</v>
      </c>
      <c r="F150" s="9">
        <v>6075.2545917847601</v>
      </c>
      <c r="G150" s="24">
        <v>3.1833535451698501E-2</v>
      </c>
      <c r="H150" s="9">
        <v>17575.538134628401</v>
      </c>
      <c r="I150" s="24">
        <v>4.4724030075678697E-2</v>
      </c>
      <c r="J150" s="9">
        <v>9361.4283820359797</v>
      </c>
      <c r="K150" s="24">
        <v>3.15221503736937E-2</v>
      </c>
      <c r="L150" s="9">
        <v>6018.0942441626103</v>
      </c>
      <c r="M150" s="24">
        <v>4.84881613754393E-2</v>
      </c>
      <c r="N150" s="9">
        <v>4406.4406780818499</v>
      </c>
      <c r="O150" s="24">
        <v>3.7150613306064E-2</v>
      </c>
      <c r="P150" s="9">
        <v>9187.58993347061</v>
      </c>
      <c r="Q150" s="24">
        <v>4.02132377153884E-2</v>
      </c>
      <c r="R150" s="9">
        <v>6892.7148322163202</v>
      </c>
      <c r="S150" s="24">
        <v>3.2525913285917599E-2</v>
      </c>
      <c r="T150" s="9">
        <v>1053.61310628558</v>
      </c>
      <c r="U150" s="24">
        <v>2.6150393128558401E-2</v>
      </c>
      <c r="V150" s="9">
        <v>72435.698169395095</v>
      </c>
      <c r="W150" s="24">
        <v>3.6717523266953198E-2</v>
      </c>
      <c r="X150" s="39"/>
    </row>
    <row r="151" spans="3:24" x14ac:dyDescent="0.3">
      <c r="C151" s="23" t="s">
        <v>118</v>
      </c>
      <c r="D151" s="9">
        <v>9529.6689281558101</v>
      </c>
      <c r="E151" s="24">
        <v>2.58551127565954E-2</v>
      </c>
      <c r="F151" s="9">
        <v>5219.5704648973697</v>
      </c>
      <c r="G151" s="24">
        <v>2.7349863108886801E-2</v>
      </c>
      <c r="H151" s="9">
        <v>12807.018686925399</v>
      </c>
      <c r="I151" s="24">
        <v>3.2589698508593702E-2</v>
      </c>
      <c r="J151" s="9">
        <v>5518.5359019201396</v>
      </c>
      <c r="K151" s="24">
        <v>1.8582219661773501E-2</v>
      </c>
      <c r="L151" s="9">
        <v>5663.9260053503003</v>
      </c>
      <c r="M151" s="24">
        <v>4.5634605744560998E-2</v>
      </c>
      <c r="N151" s="9">
        <v>2636.5780830928602</v>
      </c>
      <c r="O151" s="24">
        <v>2.22289371336469E-2</v>
      </c>
      <c r="P151" s="9">
        <v>5870.64369365721</v>
      </c>
      <c r="Q151" s="24">
        <v>2.5695268520349E-2</v>
      </c>
      <c r="R151" s="9">
        <v>5692.77689636371</v>
      </c>
      <c r="S151" s="24">
        <v>2.6863546830888201E-2</v>
      </c>
      <c r="T151" s="9">
        <v>1737.2234769209899</v>
      </c>
      <c r="U151" s="24">
        <v>4.3117418151527198E-2</v>
      </c>
      <c r="V151" s="9">
        <v>54675.942137283797</v>
      </c>
      <c r="W151" s="24">
        <v>2.7715135331111099E-2</v>
      </c>
      <c r="X151" s="39"/>
    </row>
    <row r="152" spans="3:24" x14ac:dyDescent="0.3">
      <c r="C152" s="23" t="s">
        <v>119</v>
      </c>
      <c r="D152" s="9">
        <v>19238.345994628999</v>
      </c>
      <c r="E152" s="24">
        <v>5.2195895648789001E-2</v>
      </c>
      <c r="F152" s="9">
        <v>6585.4553911779703</v>
      </c>
      <c r="G152" s="24">
        <v>3.4506920573193101E-2</v>
      </c>
      <c r="H152" s="9">
        <v>21889.6639695292</v>
      </c>
      <c r="I152" s="24">
        <v>5.5702077638854701E-2</v>
      </c>
      <c r="J152" s="9">
        <v>12839.0475530854</v>
      </c>
      <c r="K152" s="24">
        <v>4.3232119192407097E-2</v>
      </c>
      <c r="L152" s="9">
        <v>6223.1115692125504</v>
      </c>
      <c r="M152" s="24">
        <v>5.0139998774201402E-2</v>
      </c>
      <c r="N152" s="9">
        <v>6433.4093222907804</v>
      </c>
      <c r="O152" s="24">
        <v>5.4239945441882598E-2</v>
      </c>
      <c r="P152" s="9">
        <v>9144.0748843158399</v>
      </c>
      <c r="Q152" s="24">
        <v>4.0022776339932099E-2</v>
      </c>
      <c r="R152" s="9">
        <v>11106.2492882898</v>
      </c>
      <c r="S152" s="24">
        <v>5.2409088447163001E-2</v>
      </c>
      <c r="T152" s="9">
        <v>2173.82877180687</v>
      </c>
      <c r="U152" s="24">
        <v>5.3953843814004802E-2</v>
      </c>
      <c r="V152" s="9">
        <v>95633.186744337407</v>
      </c>
      <c r="W152" s="24">
        <v>4.84762879094012E-2</v>
      </c>
      <c r="X152" s="39"/>
    </row>
    <row r="153" spans="3:24" x14ac:dyDescent="0.3">
      <c r="C153" s="23" t="s">
        <v>120</v>
      </c>
      <c r="D153" s="9">
        <v>7694.4161752298396</v>
      </c>
      <c r="E153" s="24">
        <v>2.0875856161063699E-2</v>
      </c>
      <c r="F153" s="9">
        <v>4222.6560207704297</v>
      </c>
      <c r="G153" s="24">
        <v>2.2126162468861101E-2</v>
      </c>
      <c r="H153" s="9">
        <v>11231.0511565789</v>
      </c>
      <c r="I153" s="24">
        <v>2.8579373550939199E-2</v>
      </c>
      <c r="J153" s="9">
        <v>6972.5365724983303</v>
      </c>
      <c r="K153" s="24">
        <v>2.3478184883210101E-2</v>
      </c>
      <c r="L153" s="9">
        <v>3881.7955357170699</v>
      </c>
      <c r="M153" s="24">
        <v>3.12758691914602E-2</v>
      </c>
      <c r="N153" s="9">
        <v>3850.2789980867901</v>
      </c>
      <c r="O153" s="24">
        <v>3.2461625295418198E-2</v>
      </c>
      <c r="P153" s="9">
        <v>5583.5886482043297</v>
      </c>
      <c r="Q153" s="24">
        <v>2.4438854938138001E-2</v>
      </c>
      <c r="R153" s="9">
        <v>5737.6416764367304</v>
      </c>
      <c r="S153" s="24">
        <v>2.70752584687215E-2</v>
      </c>
      <c r="T153" s="9">
        <v>759.64383789719898</v>
      </c>
      <c r="U153" s="24">
        <v>1.8854155173459099E-2</v>
      </c>
      <c r="V153" s="9">
        <v>49933.608621419597</v>
      </c>
      <c r="W153" s="24">
        <v>2.5311255122747699E-2</v>
      </c>
      <c r="X153" s="39"/>
    </row>
    <row r="154" spans="3:24" x14ac:dyDescent="0.3">
      <c r="C154" s="23" t="s">
        <v>121</v>
      </c>
      <c r="D154" s="9">
        <v>7614.5120054017698</v>
      </c>
      <c r="E154" s="24">
        <v>2.0659066749364099E-2</v>
      </c>
      <c r="F154" s="9">
        <v>6334.9624024155501</v>
      </c>
      <c r="G154" s="24">
        <v>3.3194370240083801E-2</v>
      </c>
      <c r="H154" s="9">
        <v>13502.9399578497</v>
      </c>
      <c r="I154" s="24">
        <v>3.4360591872581302E-2</v>
      </c>
      <c r="J154" s="9">
        <v>8214.0857409272903</v>
      </c>
      <c r="K154" s="24">
        <v>2.7658775492507701E-2</v>
      </c>
      <c r="L154" s="9">
        <v>3754.39456250075</v>
      </c>
      <c r="M154" s="24">
        <v>3.02493915894031E-2</v>
      </c>
      <c r="N154" s="9">
        <v>4149.5071982351701</v>
      </c>
      <c r="O154" s="24">
        <v>3.4984412271599902E-2</v>
      </c>
      <c r="P154" s="9">
        <v>6079.5702360583</v>
      </c>
      <c r="Q154" s="24">
        <v>2.66097208169216E-2</v>
      </c>
      <c r="R154" s="9">
        <v>6794.2849057277699</v>
      </c>
      <c r="S154" s="24">
        <v>3.2061434001392101E-2</v>
      </c>
      <c r="T154" s="9">
        <v>1221.49317719808</v>
      </c>
      <c r="U154" s="24">
        <v>3.0317131209758898E-2</v>
      </c>
      <c r="V154" s="9">
        <v>57665.750186314399</v>
      </c>
      <c r="W154" s="24">
        <v>2.9230663577243E-2</v>
      </c>
      <c r="X154" s="39"/>
    </row>
    <row r="155" spans="3:24" x14ac:dyDescent="0.3">
      <c r="C155" s="23" t="s">
        <v>122</v>
      </c>
      <c r="D155" s="9">
        <v>2120.89019692178</v>
      </c>
      <c r="E155" s="24">
        <v>5.75422458001196E-3</v>
      </c>
      <c r="F155" s="9">
        <v>412.25446649599598</v>
      </c>
      <c r="G155" s="24">
        <v>2.1601592124332598E-3</v>
      </c>
      <c r="H155" s="9">
        <v>1597.64558339722</v>
      </c>
      <c r="I155" s="24">
        <v>4.06548855430782E-3</v>
      </c>
      <c r="J155" s="9">
        <v>436.02368832791097</v>
      </c>
      <c r="K155" s="24">
        <v>1.4681952058021E-3</v>
      </c>
      <c r="L155" s="9">
        <v>918.54310086125497</v>
      </c>
      <c r="M155" s="24">
        <v>7.4007591602703897E-3</v>
      </c>
      <c r="N155" s="9">
        <v>923.07476779078002</v>
      </c>
      <c r="O155" s="24">
        <v>7.7824249220819902E-3</v>
      </c>
      <c r="P155" s="9">
        <v>990.60731055052497</v>
      </c>
      <c r="Q155" s="24">
        <v>4.3357972602421097E-3</v>
      </c>
      <c r="R155" s="9">
        <v>1340.1297316942901</v>
      </c>
      <c r="S155" s="24">
        <v>6.3239151054436896E-3</v>
      </c>
      <c r="T155" s="9">
        <v>266.09524887524901</v>
      </c>
      <c r="U155" s="24">
        <v>6.60441230867075E-3</v>
      </c>
      <c r="V155" s="9">
        <v>9005.26409491501</v>
      </c>
      <c r="W155" s="24">
        <v>4.5647519425691596E-3</v>
      </c>
      <c r="X155" s="39"/>
    </row>
    <row r="156" spans="3:24" x14ac:dyDescent="0.3">
      <c r="C156" s="23" t="s">
        <v>123</v>
      </c>
      <c r="D156" s="9">
        <v>2722.2905222631298</v>
      </c>
      <c r="E156" s="24">
        <v>7.3858944040929003E-3</v>
      </c>
      <c r="F156" s="9">
        <v>2102.7100501905002</v>
      </c>
      <c r="G156" s="24">
        <v>1.1017924255865201E-2</v>
      </c>
      <c r="H156" s="9">
        <v>4589.2521422009504</v>
      </c>
      <c r="I156" s="24">
        <v>1.1678154561212101E-2</v>
      </c>
      <c r="J156" s="9">
        <v>2117.1449061716899</v>
      </c>
      <c r="K156" s="24">
        <v>7.1289291945348804E-3</v>
      </c>
      <c r="L156" s="9">
        <v>1812.17122122205</v>
      </c>
      <c r="M156" s="24">
        <v>1.46007767657962E-2</v>
      </c>
      <c r="N156" s="9">
        <v>902.80296802711803</v>
      </c>
      <c r="O156" s="24">
        <v>7.6115137833518498E-3</v>
      </c>
      <c r="P156" s="9">
        <v>3174.7462145074801</v>
      </c>
      <c r="Q156" s="24">
        <v>1.3895572738278799E-2</v>
      </c>
      <c r="R156" s="9">
        <v>3668.4611818693502</v>
      </c>
      <c r="S156" s="24">
        <v>1.7311038277187801E-2</v>
      </c>
      <c r="T156" s="9">
        <v>498.26178681024697</v>
      </c>
      <c r="U156" s="24">
        <v>1.2366723162699701E-2</v>
      </c>
      <c r="V156" s="9">
        <v>21587.8409932625</v>
      </c>
      <c r="W156" s="24">
        <v>1.0942837219567301E-2</v>
      </c>
      <c r="X156" s="39"/>
    </row>
    <row r="157" spans="3:24" x14ac:dyDescent="0.3">
      <c r="C157" s="23" t="s">
        <v>124</v>
      </c>
      <c r="D157" s="9">
        <v>231929.737380148</v>
      </c>
      <c r="E157" s="24">
        <v>0.62925265890970905</v>
      </c>
      <c r="F157" s="9">
        <v>133159.30458281399</v>
      </c>
      <c r="G157" s="24">
        <v>0.69773725184992197</v>
      </c>
      <c r="H157" s="9">
        <v>222895.101522741</v>
      </c>
      <c r="I157" s="24">
        <v>0.56719556168715202</v>
      </c>
      <c r="J157" s="9">
        <v>197192.985830016</v>
      </c>
      <c r="K157" s="24">
        <v>0.663995567588749</v>
      </c>
      <c r="L157" s="9">
        <v>72328.961987053204</v>
      </c>
      <c r="M157" s="24">
        <v>0.58275896632028301</v>
      </c>
      <c r="N157" s="9">
        <v>74343.801011091302</v>
      </c>
      <c r="O157" s="24">
        <v>0.62679110076396205</v>
      </c>
      <c r="P157" s="9">
        <v>147851.24579818099</v>
      </c>
      <c r="Q157" s="24">
        <v>0.64713133007152202</v>
      </c>
      <c r="R157" s="9">
        <v>136758.459030439</v>
      </c>
      <c r="S157" s="24">
        <v>0.64534713647938102</v>
      </c>
      <c r="T157" s="9">
        <v>25710.289520262399</v>
      </c>
      <c r="U157" s="24">
        <v>0.63812245158393099</v>
      </c>
      <c r="V157" s="9">
        <v>1242169.88666275</v>
      </c>
      <c r="W157" s="24">
        <v>0.62965364961883397</v>
      </c>
      <c r="X157" s="39"/>
    </row>
    <row r="158" spans="3:24" x14ac:dyDescent="0.3">
      <c r="C158" s="23" t="s">
        <v>125</v>
      </c>
      <c r="D158" s="9">
        <v>2745.2306471768702</v>
      </c>
      <c r="E158" s="24">
        <v>7.4481336613815502E-3</v>
      </c>
      <c r="F158" s="9">
        <v>1050.1575951283201</v>
      </c>
      <c r="G158" s="24">
        <v>5.5026877523114501E-3</v>
      </c>
      <c r="H158" s="9">
        <v>3665.1618228874499</v>
      </c>
      <c r="I158" s="24">
        <v>9.3266451555233595E-3</v>
      </c>
      <c r="J158" s="9">
        <v>3144.9325062482098</v>
      </c>
      <c r="K158" s="24">
        <v>1.0589733887972399E-2</v>
      </c>
      <c r="L158" s="9">
        <v>1468.2622782692999</v>
      </c>
      <c r="M158" s="24">
        <v>1.1829880922726899E-2</v>
      </c>
      <c r="N158" s="9">
        <v>1035.75272065486</v>
      </c>
      <c r="O158" s="24">
        <v>8.7324104911137602E-3</v>
      </c>
      <c r="P158" s="9">
        <v>2658.5373147718801</v>
      </c>
      <c r="Q158" s="24">
        <v>1.1636173772262301E-2</v>
      </c>
      <c r="R158" s="9">
        <v>2069.1291524180701</v>
      </c>
      <c r="S158" s="24">
        <v>9.7639779139497805E-3</v>
      </c>
      <c r="T158" s="9">
        <v>627.73000970117403</v>
      </c>
      <c r="U158" s="24">
        <v>1.5580089536044599E-2</v>
      </c>
      <c r="V158" s="9">
        <v>18464.894047256101</v>
      </c>
      <c r="W158" s="24">
        <v>9.3598211094265103E-3</v>
      </c>
      <c r="X158" s="39"/>
    </row>
    <row r="159" spans="3:24" x14ac:dyDescent="0.3">
      <c r="C159" s="23" t="s">
        <v>126</v>
      </c>
      <c r="D159" s="9">
        <v>2240.20200578403</v>
      </c>
      <c r="E159" s="24">
        <v>6.07793155184731E-3</v>
      </c>
      <c r="F159" s="9">
        <v>264.55704972379601</v>
      </c>
      <c r="G159" s="24">
        <v>1.38624416378658E-3</v>
      </c>
      <c r="H159" s="9">
        <v>1581.3928080026201</v>
      </c>
      <c r="I159" s="24">
        <v>4.0241305253249796E-3</v>
      </c>
      <c r="J159" s="9">
        <v>1748.08540879566</v>
      </c>
      <c r="K159" s="24">
        <v>5.8862183070114201E-3</v>
      </c>
      <c r="L159" s="9">
        <v>328.16755835981201</v>
      </c>
      <c r="M159" s="24">
        <v>2.6440665237785002E-3</v>
      </c>
      <c r="N159" s="9">
        <v>547.23875286662303</v>
      </c>
      <c r="O159" s="24">
        <v>4.6137589903265204E-3</v>
      </c>
      <c r="P159" s="9">
        <v>865.20600993130404</v>
      </c>
      <c r="Q159" s="24">
        <v>3.7869272793074399E-3</v>
      </c>
      <c r="R159" s="9">
        <v>691.77236338528996</v>
      </c>
      <c r="S159" s="24">
        <v>3.2643926889151802E-3</v>
      </c>
      <c r="T159" s="9">
        <v>378.727777571226</v>
      </c>
      <c r="U159" s="24">
        <v>9.3999212928434495E-3</v>
      </c>
      <c r="V159" s="9">
        <v>8645.3497344203606</v>
      </c>
      <c r="W159" s="24">
        <v>4.3823120097798299E-3</v>
      </c>
      <c r="X159" s="39"/>
    </row>
    <row r="160" spans="3:24" x14ac:dyDescent="0.3">
      <c r="C160" s="23" t="s">
        <v>127</v>
      </c>
      <c r="D160" s="9">
        <v>3433.3299325580201</v>
      </c>
      <c r="E160" s="24">
        <v>9.3150279622631303E-3</v>
      </c>
      <c r="F160" s="9">
        <v>1845.3501417863099</v>
      </c>
      <c r="G160" s="24">
        <v>9.6693921665089895E-3</v>
      </c>
      <c r="H160" s="9">
        <v>5144.3026733268698</v>
      </c>
      <c r="I160" s="24">
        <v>1.30905776948565E-2</v>
      </c>
      <c r="J160" s="9">
        <v>2832.99606370316</v>
      </c>
      <c r="K160" s="24">
        <v>9.5393698785859096E-3</v>
      </c>
      <c r="L160" s="9">
        <v>1299.3041086286901</v>
      </c>
      <c r="M160" s="24">
        <v>1.04685743923117E-2</v>
      </c>
      <c r="N160" s="9">
        <v>1077.94794504427</v>
      </c>
      <c r="O160" s="24">
        <v>9.0881575847829802E-3</v>
      </c>
      <c r="P160" s="9">
        <v>2577.0405841818101</v>
      </c>
      <c r="Q160" s="24">
        <v>1.1279470063893E-2</v>
      </c>
      <c r="R160" s="9">
        <v>1466.09624687158</v>
      </c>
      <c r="S160" s="24">
        <v>6.9183363239794602E-3</v>
      </c>
      <c r="T160" s="9">
        <v>220.30667959683299</v>
      </c>
      <c r="U160" s="24">
        <v>5.4679523687919803E-3</v>
      </c>
      <c r="V160" s="9">
        <v>19896.674375697501</v>
      </c>
      <c r="W160" s="24">
        <v>1.0085587946101E-2</v>
      </c>
      <c r="X160" s="39"/>
    </row>
    <row r="162" spans="3:3" x14ac:dyDescent="0.3">
      <c r="C162" s="47" t="s">
        <v>128</v>
      </c>
    </row>
    <row r="163" spans="3:3" x14ac:dyDescent="0.3">
      <c r="C163" s="8" t="s">
        <v>129</v>
      </c>
    </row>
    <row r="164" spans="3:3" x14ac:dyDescent="0.3">
      <c r="C164" s="47" t="s">
        <v>150</v>
      </c>
    </row>
  </sheetData>
  <mergeCells count="150"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D16:E16"/>
    <mergeCell ref="F16:G16"/>
    <mergeCell ref="H16:I16"/>
    <mergeCell ref="J16:K16"/>
    <mergeCell ref="L16:M16"/>
    <mergeCell ref="N16:O16"/>
    <mergeCell ref="P16:Q16"/>
    <mergeCell ref="R16:S16"/>
    <mergeCell ref="D15:E15"/>
    <mergeCell ref="F15:G15"/>
    <mergeCell ref="H15:I15"/>
    <mergeCell ref="J15:K15"/>
    <mergeCell ref="L15:M15"/>
    <mergeCell ref="N15:O15"/>
    <mergeCell ref="P15:Q15"/>
    <mergeCell ref="R15:S15"/>
    <mergeCell ref="D13:E13"/>
    <mergeCell ref="J14:K14"/>
    <mergeCell ref="L14:M14"/>
    <mergeCell ref="N14:O14"/>
    <mergeCell ref="P14:Q14"/>
    <mergeCell ref="R14:S14"/>
    <mergeCell ref="H14:I14"/>
    <mergeCell ref="F14:G14"/>
    <mergeCell ref="D14:E14"/>
    <mergeCell ref="F13:G13"/>
    <mergeCell ref="H13:I13"/>
    <mergeCell ref="J13:K13"/>
    <mergeCell ref="L13:M13"/>
    <mergeCell ref="N13:O13"/>
    <mergeCell ref="P13:Q13"/>
    <mergeCell ref="R13:S13"/>
    <mergeCell ref="L10:M10"/>
    <mergeCell ref="R10:S10"/>
    <mergeCell ref="T10:U10"/>
    <mergeCell ref="P10:Q10"/>
    <mergeCell ref="N10:O10"/>
    <mergeCell ref="J10:K10"/>
    <mergeCell ref="R11:S11"/>
    <mergeCell ref="J12:K12"/>
    <mergeCell ref="D12:E12"/>
    <mergeCell ref="N12:O12"/>
    <mergeCell ref="L12:M12"/>
    <mergeCell ref="J11:K11"/>
    <mergeCell ref="N11:O11"/>
    <mergeCell ref="P11:Q11"/>
    <mergeCell ref="F11:G11"/>
    <mergeCell ref="H11:I11"/>
    <mergeCell ref="L11:M11"/>
    <mergeCell ref="D10:E10"/>
    <mergeCell ref="F10:G10"/>
    <mergeCell ref="H10:I10"/>
    <mergeCell ref="H12:I12"/>
    <mergeCell ref="F12:G12"/>
    <mergeCell ref="H7:I7"/>
    <mergeCell ref="L7:M7"/>
    <mergeCell ref="R7:S7"/>
    <mergeCell ref="J7:K7"/>
    <mergeCell ref="L8:M8"/>
    <mergeCell ref="P7:Q7"/>
    <mergeCell ref="F8:G8"/>
    <mergeCell ref="H8:I8"/>
    <mergeCell ref="D9:E9"/>
    <mergeCell ref="F9:G9"/>
    <mergeCell ref="H9:I9"/>
    <mergeCell ref="J8:K8"/>
    <mergeCell ref="J9:K9"/>
    <mergeCell ref="P9:Q9"/>
    <mergeCell ref="P8:Q8"/>
    <mergeCell ref="L9:M9"/>
    <mergeCell ref="N9:O9"/>
    <mergeCell ref="D8:E8"/>
    <mergeCell ref="D5:E5"/>
    <mergeCell ref="F5:G5"/>
    <mergeCell ref="H5:I5"/>
    <mergeCell ref="D11:E11"/>
    <mergeCell ref="D7:E7"/>
    <mergeCell ref="F7:G7"/>
    <mergeCell ref="L5:M5"/>
    <mergeCell ref="V6:W6"/>
    <mergeCell ref="D6:E6"/>
    <mergeCell ref="F6:G6"/>
    <mergeCell ref="H6:I6"/>
    <mergeCell ref="L6:M6"/>
    <mergeCell ref="N6:O6"/>
    <mergeCell ref="R6:S6"/>
    <mergeCell ref="T6:U6"/>
    <mergeCell ref="V5:W5"/>
    <mergeCell ref="T5:U5"/>
    <mergeCell ref="N5:O5"/>
    <mergeCell ref="R5:S5"/>
    <mergeCell ref="J5:K5"/>
    <mergeCell ref="P5:Q5"/>
    <mergeCell ref="J6:K6"/>
    <mergeCell ref="P6:Q6"/>
    <mergeCell ref="T11:U11"/>
    <mergeCell ref="V9:W9"/>
    <mergeCell ref="N7:O7"/>
    <mergeCell ref="N8:O8"/>
    <mergeCell ref="V10:W10"/>
    <mergeCell ref="V11:W11"/>
    <mergeCell ref="T7:U7"/>
    <mergeCell ref="V7:W7"/>
    <mergeCell ref="R8:S8"/>
    <mergeCell ref="T8:U8"/>
    <mergeCell ref="V8:W8"/>
    <mergeCell ref="R9:S9"/>
    <mergeCell ref="T9:U9"/>
    <mergeCell ref="V19:W19"/>
    <mergeCell ref="V18:W18"/>
    <mergeCell ref="V17:W17"/>
    <mergeCell ref="V16:W16"/>
    <mergeCell ref="V14:W14"/>
    <mergeCell ref="V15:W15"/>
    <mergeCell ref="V13:W13"/>
    <mergeCell ref="V12:W12"/>
    <mergeCell ref="P12:Q12"/>
    <mergeCell ref="R12:S12"/>
    <mergeCell ref="T12:U12"/>
    <mergeCell ref="T14:U14"/>
    <mergeCell ref="T16:U16"/>
    <mergeCell ref="T15:U15"/>
    <mergeCell ref="T13:U13"/>
  </mergeCells>
  <pageMargins left="0.7" right="0.7" top="0.75" bottom="0.75" header="0.3" footer="0.3"/>
  <pageSetup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24210-82A2-43EA-B963-F9BE3E3690C5}">
  <dimension ref="C1:P169"/>
  <sheetViews>
    <sheetView zoomScale="90" zoomScaleNormal="90" workbookViewId="0">
      <pane ySplit="6" topLeftCell="A7" activePane="bottomLeft" state="frozen"/>
      <selection activeCell="A26" sqref="A26"/>
      <selection pane="bottomLeft"/>
    </sheetView>
  </sheetViews>
  <sheetFormatPr baseColWidth="10" defaultColWidth="11.44140625" defaultRowHeight="13.8" x14ac:dyDescent="0.3"/>
  <cols>
    <col min="1" max="2" width="11.44140625" style="8"/>
    <col min="3" max="3" width="35.77734375" style="15" customWidth="1"/>
    <col min="4" max="4" width="11.109375" style="14" customWidth="1"/>
    <col min="5" max="5" width="11.109375" style="13" customWidth="1"/>
    <col min="6" max="6" width="11.109375" style="14" customWidth="1"/>
    <col min="7" max="7" width="11.109375" style="13" customWidth="1"/>
    <col min="8" max="8" width="11.109375" style="14" customWidth="1"/>
    <col min="9" max="9" width="11.109375" style="13" customWidth="1"/>
    <col min="10" max="10" width="11.109375" style="14" customWidth="1"/>
    <col min="11" max="11" width="11.109375" style="13" customWidth="1"/>
    <col min="12" max="12" width="11.109375" style="14" customWidth="1"/>
    <col min="13" max="13" width="11.109375" style="13" customWidth="1"/>
    <col min="14" max="14" width="14" style="14" customWidth="1"/>
    <col min="15" max="15" width="9.44140625" style="13" customWidth="1"/>
    <col min="16" max="16384" width="11.44140625" style="8"/>
  </cols>
  <sheetData>
    <row r="1" spans="3:15" x14ac:dyDescent="0.3">
      <c r="C1" s="11"/>
      <c r="D1" s="17"/>
      <c r="E1" s="17"/>
      <c r="F1" s="17"/>
      <c r="G1" s="17"/>
      <c r="H1" s="17"/>
      <c r="I1" s="12"/>
      <c r="J1" s="12"/>
      <c r="K1" s="12"/>
      <c r="L1" s="12"/>
      <c r="M1" s="12"/>
    </row>
    <row r="2" spans="3:15" ht="14.4" x14ac:dyDescent="0.3">
      <c r="C2" s="30" t="s">
        <v>130</v>
      </c>
      <c r="E2" s="14"/>
      <c r="G2" s="14"/>
      <c r="I2" s="14"/>
      <c r="K2" s="14"/>
      <c r="M2" s="14"/>
      <c r="O2" s="14"/>
    </row>
    <row r="3" spans="3:15" ht="12.75" customHeight="1" x14ac:dyDescent="0.3">
      <c r="C3" s="49" t="s">
        <v>162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3:15" x14ac:dyDescent="0.3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3:15" ht="49.5" customHeight="1" x14ac:dyDescent="0.3">
      <c r="C5" s="18" t="s">
        <v>5</v>
      </c>
      <c r="D5" s="64" t="s">
        <v>27</v>
      </c>
      <c r="E5" s="66"/>
      <c r="F5" s="64" t="s">
        <v>131</v>
      </c>
      <c r="G5" s="66" t="s">
        <v>9</v>
      </c>
      <c r="H5" s="64" t="s">
        <v>132</v>
      </c>
      <c r="I5" s="66" t="s">
        <v>9</v>
      </c>
      <c r="J5" s="64" t="s">
        <v>133</v>
      </c>
      <c r="K5" s="66" t="s">
        <v>9</v>
      </c>
      <c r="L5" s="64" t="s">
        <v>134</v>
      </c>
      <c r="M5" s="65" t="s">
        <v>9</v>
      </c>
      <c r="N5" s="64" t="s">
        <v>14</v>
      </c>
      <c r="O5" s="66" t="s">
        <v>9</v>
      </c>
    </row>
    <row r="6" spans="3:15" ht="33.75" customHeight="1" x14ac:dyDescent="0.3">
      <c r="C6" s="19" t="s">
        <v>149</v>
      </c>
      <c r="D6" s="67">
        <v>159640.83209353799</v>
      </c>
      <c r="E6" s="68"/>
      <c r="F6" s="67">
        <v>292171.05779740302</v>
      </c>
      <c r="G6" s="68"/>
      <c r="H6" s="67">
        <v>536518.20140753896</v>
      </c>
      <c r="I6" s="68"/>
      <c r="J6" s="67">
        <v>624671.64598865097</v>
      </c>
      <c r="K6" s="68"/>
      <c r="L6" s="67">
        <v>359781.05753142101</v>
      </c>
      <c r="M6" s="68"/>
      <c r="N6" s="67">
        <v>1972782.7948185501</v>
      </c>
      <c r="O6" s="68"/>
    </row>
    <row r="7" spans="3:15" ht="33.75" customHeight="1" x14ac:dyDescent="0.3">
      <c r="C7" s="20" t="s">
        <v>144</v>
      </c>
      <c r="D7" s="71">
        <v>42.089682330581702</v>
      </c>
      <c r="E7" s="72"/>
      <c r="F7" s="71">
        <v>24.587313935461701</v>
      </c>
      <c r="G7" s="72"/>
      <c r="H7" s="71">
        <v>13.681958615542399</v>
      </c>
      <c r="I7" s="72"/>
      <c r="J7" s="71">
        <v>10.2130479529682</v>
      </c>
      <c r="K7" s="72"/>
      <c r="L7" s="71">
        <v>8.4422589955974203</v>
      </c>
      <c r="M7" s="72"/>
      <c r="N7" s="71">
        <v>15.541862836665</v>
      </c>
      <c r="O7" s="72"/>
    </row>
    <row r="8" spans="3:15" ht="33.75" customHeight="1" x14ac:dyDescent="0.3">
      <c r="C8" s="21" t="s">
        <v>143</v>
      </c>
      <c r="D8" s="71">
        <v>9.7938114518782697</v>
      </c>
      <c r="E8" s="72"/>
      <c r="F8" s="71">
        <v>33.732533836235902</v>
      </c>
      <c r="G8" s="72"/>
      <c r="H8" s="71">
        <v>72.789442987525305</v>
      </c>
      <c r="I8" s="72"/>
      <c r="J8" s="71">
        <v>139.39834921794201</v>
      </c>
      <c r="K8" s="72"/>
      <c r="L8" s="71">
        <v>309.56168432379098</v>
      </c>
      <c r="M8" s="72"/>
      <c r="N8" s="71">
        <v>87.148527071259707</v>
      </c>
      <c r="O8" s="72"/>
    </row>
    <row r="9" spans="3:15" ht="33.75" customHeight="1" x14ac:dyDescent="0.3">
      <c r="C9" s="21" t="s">
        <v>151</v>
      </c>
      <c r="D9" s="58">
        <v>412.21841281516998</v>
      </c>
      <c r="E9" s="59"/>
      <c r="F9" s="58">
        <v>829.39239927011602</v>
      </c>
      <c r="G9" s="59"/>
      <c r="H9" s="58">
        <v>995.90214660370805</v>
      </c>
      <c r="I9" s="59"/>
      <c r="J9" s="58">
        <v>1423.6820251274501</v>
      </c>
      <c r="K9" s="59"/>
      <c r="L9" s="58">
        <v>2613.39991417481</v>
      </c>
      <c r="M9" s="59"/>
      <c r="N9" s="58">
        <v>1354.4504541588999</v>
      </c>
      <c r="O9" s="59"/>
    </row>
    <row r="10" spans="3:15" ht="33.75" customHeight="1" x14ac:dyDescent="0.3">
      <c r="C10" s="21" t="s">
        <v>152</v>
      </c>
      <c r="D10" s="61">
        <v>65806890.426091202</v>
      </c>
      <c r="E10" s="62"/>
      <c r="F10" s="61">
        <v>242324454.62387601</v>
      </c>
      <c r="G10" s="62"/>
      <c r="H10" s="61">
        <v>534319628.47372901</v>
      </c>
      <c r="I10" s="62"/>
      <c r="J10" s="61">
        <v>889333794.00081897</v>
      </c>
      <c r="K10" s="62"/>
      <c r="L10" s="61">
        <v>940251784.87434006</v>
      </c>
      <c r="M10" s="62"/>
      <c r="N10" s="61">
        <v>2672036552.39886</v>
      </c>
      <c r="O10" s="62"/>
    </row>
    <row r="11" spans="3:15" x14ac:dyDescent="0.3">
      <c r="C11" s="22" t="s">
        <v>15</v>
      </c>
      <c r="D11" s="63" t="s">
        <v>16</v>
      </c>
      <c r="E11" s="63"/>
      <c r="F11" s="63" t="s">
        <v>16</v>
      </c>
      <c r="G11" s="63"/>
      <c r="H11" s="63" t="s">
        <v>16</v>
      </c>
      <c r="I11" s="63"/>
      <c r="J11" s="63" t="s">
        <v>16</v>
      </c>
      <c r="K11" s="63"/>
      <c r="L11" s="63" t="s">
        <v>16</v>
      </c>
      <c r="M11" s="63"/>
      <c r="N11" s="63" t="s">
        <v>16</v>
      </c>
      <c r="O11" s="63"/>
    </row>
    <row r="12" spans="3:15" x14ac:dyDescent="0.3">
      <c r="C12" s="23" t="s">
        <v>17</v>
      </c>
      <c r="D12" s="57">
        <v>4.7349153872719499E-2</v>
      </c>
      <c r="E12" s="57"/>
      <c r="F12" s="57">
        <v>0.102403625188558</v>
      </c>
      <c r="G12" s="57"/>
      <c r="H12" s="57">
        <v>0.16493594394382499</v>
      </c>
      <c r="I12" s="57"/>
      <c r="J12" s="57">
        <v>0.22216466480171401</v>
      </c>
      <c r="K12" s="57"/>
      <c r="L12" s="57">
        <v>0.29945583796498199</v>
      </c>
      <c r="M12" s="57"/>
      <c r="N12" s="57">
        <v>0.22145242231576101</v>
      </c>
      <c r="O12" s="57"/>
    </row>
    <row r="13" spans="3:15" x14ac:dyDescent="0.3">
      <c r="C13" s="23" t="s">
        <v>18</v>
      </c>
      <c r="D13" s="56">
        <v>6.5915634342042895E-2</v>
      </c>
      <c r="E13" s="56"/>
      <c r="F13" s="56">
        <v>0.150282660580565</v>
      </c>
      <c r="G13" s="56"/>
      <c r="H13" s="56">
        <v>0.115580759197313</v>
      </c>
      <c r="I13" s="56"/>
      <c r="J13" s="56">
        <v>6.3078184514049895E-2</v>
      </c>
      <c r="K13" s="56"/>
      <c r="L13" s="56">
        <v>3.3558272564098102E-2</v>
      </c>
      <c r="M13" s="56"/>
      <c r="N13" s="56">
        <v>7.1828543334752401E-2</v>
      </c>
      <c r="O13" s="56"/>
    </row>
    <row r="14" spans="3:15" x14ac:dyDescent="0.3">
      <c r="C14" s="23" t="s">
        <v>19</v>
      </c>
      <c r="D14" s="56">
        <v>0.26401286662370699</v>
      </c>
      <c r="E14" s="56"/>
      <c r="F14" s="56">
        <v>0.242096462865416</v>
      </c>
      <c r="G14" s="56"/>
      <c r="H14" s="56">
        <v>0.23408193329534299</v>
      </c>
      <c r="I14" s="56"/>
      <c r="J14" s="56">
        <v>0.196464776084532</v>
      </c>
      <c r="K14" s="56"/>
      <c r="L14" s="56">
        <v>0.184917637612557</v>
      </c>
      <c r="M14" s="56"/>
      <c r="N14" s="56">
        <v>0.206104404445377</v>
      </c>
      <c r="O14" s="56"/>
    </row>
    <row r="15" spans="3:15" x14ac:dyDescent="0.3">
      <c r="C15" s="23" t="s">
        <v>20</v>
      </c>
      <c r="D15" s="56">
        <v>0.12432208865432599</v>
      </c>
      <c r="E15" s="56"/>
      <c r="F15" s="56">
        <v>0.10926027714166001</v>
      </c>
      <c r="G15" s="56"/>
      <c r="H15" s="56">
        <v>0.10845137880124101</v>
      </c>
      <c r="I15" s="56"/>
      <c r="J15" s="56">
        <v>9.1655955698609903E-2</v>
      </c>
      <c r="K15" s="56"/>
      <c r="L15" s="56">
        <v>9.0109228743482497E-2</v>
      </c>
      <c r="M15" s="56"/>
      <c r="N15" s="56">
        <v>9.7005187587865804E-2</v>
      </c>
      <c r="O15" s="56"/>
    </row>
    <row r="16" spans="3:15" x14ac:dyDescent="0.3">
      <c r="C16" s="23" t="s">
        <v>21</v>
      </c>
      <c r="D16" s="56">
        <v>0.37601958763155502</v>
      </c>
      <c r="E16" s="56"/>
      <c r="F16" s="56">
        <v>0.27970696067904999</v>
      </c>
      <c r="G16" s="56"/>
      <c r="H16" s="56">
        <v>0.21381824383005699</v>
      </c>
      <c r="I16" s="56"/>
      <c r="J16" s="56">
        <v>0.18727961880893801</v>
      </c>
      <c r="K16" s="56"/>
      <c r="L16" s="56">
        <v>0.18890462383067699</v>
      </c>
      <c r="M16" s="56"/>
      <c r="N16" s="56">
        <v>0.206918126742166</v>
      </c>
      <c r="O16" s="56"/>
    </row>
    <row r="17" spans="3:16" x14ac:dyDescent="0.3">
      <c r="C17" s="23" t="s">
        <v>22</v>
      </c>
      <c r="D17" s="56">
        <v>1.08610701466364E-2</v>
      </c>
      <c r="E17" s="56"/>
      <c r="F17" s="56">
        <v>1.2878758584151001E-2</v>
      </c>
      <c r="G17" s="56"/>
      <c r="H17" s="56">
        <v>2.34832120715051E-2</v>
      </c>
      <c r="I17" s="56"/>
      <c r="J17" s="56">
        <v>2.8328202173345501E-2</v>
      </c>
      <c r="K17" s="56"/>
      <c r="L17" s="56">
        <v>2.0212383395367999E-2</v>
      </c>
      <c r="M17" s="56"/>
      <c r="N17" s="56">
        <v>2.26089272554519E-2</v>
      </c>
      <c r="O17" s="56"/>
    </row>
    <row r="18" spans="3:16" x14ac:dyDescent="0.3">
      <c r="C18" s="23" t="s">
        <v>23</v>
      </c>
      <c r="D18" s="56">
        <v>0.10736312185149401</v>
      </c>
      <c r="E18" s="56"/>
      <c r="F18" s="56">
        <v>8.9262573759124803E-2</v>
      </c>
      <c r="G18" s="56"/>
      <c r="H18" s="56">
        <v>8.0884947754653297E-2</v>
      </c>
      <c r="I18" s="56"/>
      <c r="J18" s="56">
        <v>7.6290405388536903E-2</v>
      </c>
      <c r="K18" s="56"/>
      <c r="L18" s="56">
        <v>6.9738891851250498E-2</v>
      </c>
      <c r="M18" s="56"/>
      <c r="N18" s="56">
        <v>7.6989694725184799E-2</v>
      </c>
      <c r="O18" s="56"/>
    </row>
    <row r="19" spans="3:16" x14ac:dyDescent="0.3">
      <c r="C19" s="23" t="s">
        <v>24</v>
      </c>
      <c r="D19" s="55">
        <v>4.1564768775188303E-3</v>
      </c>
      <c r="E19" s="55"/>
      <c r="F19" s="55">
        <v>1.4108681201474399E-2</v>
      </c>
      <c r="G19" s="55"/>
      <c r="H19" s="55">
        <v>5.8763581106063202E-2</v>
      </c>
      <c r="I19" s="55"/>
      <c r="J19" s="55">
        <v>0.134738192530273</v>
      </c>
      <c r="K19" s="55"/>
      <c r="L19" s="55">
        <v>0.113103124037585</v>
      </c>
      <c r="M19" s="55"/>
      <c r="N19" s="55">
        <v>9.7092693593441803E-2</v>
      </c>
      <c r="O19" s="55"/>
    </row>
    <row r="20" spans="3:16" ht="25.35" customHeight="1" x14ac:dyDescent="0.3">
      <c r="C20" s="22" t="s">
        <v>32</v>
      </c>
      <c r="D20" s="26" t="s">
        <v>26</v>
      </c>
      <c r="E20" s="27" t="s">
        <v>16</v>
      </c>
      <c r="F20" s="26" t="s">
        <v>26</v>
      </c>
      <c r="G20" s="27" t="s">
        <v>16</v>
      </c>
      <c r="H20" s="26" t="s">
        <v>26</v>
      </c>
      <c r="I20" s="27" t="s">
        <v>16</v>
      </c>
      <c r="J20" s="26" t="s">
        <v>26</v>
      </c>
      <c r="K20" s="27" t="s">
        <v>16</v>
      </c>
      <c r="L20" s="26" t="s">
        <v>26</v>
      </c>
      <c r="M20" s="27" t="s">
        <v>16</v>
      </c>
      <c r="N20" s="26" t="s">
        <v>26</v>
      </c>
      <c r="O20" s="27" t="s">
        <v>16</v>
      </c>
    </row>
    <row r="21" spans="3:16" x14ac:dyDescent="0.3">
      <c r="C21" s="11" t="s">
        <v>33</v>
      </c>
      <c r="D21" s="10">
        <v>148968.0943315308</v>
      </c>
      <c r="E21" s="25">
        <v>0.93314531362656994</v>
      </c>
      <c r="F21" s="10">
        <v>269040.27247701719</v>
      </c>
      <c r="G21" s="25">
        <v>0.92083135990688936</v>
      </c>
      <c r="H21" s="10">
        <v>500501.09111387422</v>
      </c>
      <c r="I21" s="25">
        <v>0.93286880072441958</v>
      </c>
      <c r="J21" s="10">
        <v>563722.25746620994</v>
      </c>
      <c r="K21" s="25">
        <v>0.90242971821463347</v>
      </c>
      <c r="L21" s="10">
        <v>261938.45891325182</v>
      </c>
      <c r="M21" s="25">
        <v>0.72804961081191799</v>
      </c>
      <c r="N21" s="10">
        <v>1744170.1743018795</v>
      </c>
      <c r="O21" s="25">
        <v>0.88411667968865504</v>
      </c>
      <c r="P21" s="39"/>
    </row>
    <row r="22" spans="3:16" x14ac:dyDescent="0.3">
      <c r="C22" s="23" t="s">
        <v>34</v>
      </c>
      <c r="D22" s="9">
        <v>37392.624511479298</v>
      </c>
      <c r="E22" s="24">
        <v>0.234229701894626</v>
      </c>
      <c r="F22" s="9">
        <v>151704.650479042</v>
      </c>
      <c r="G22" s="24">
        <v>0.51923230049787095</v>
      </c>
      <c r="H22" s="9">
        <v>410602.00876842398</v>
      </c>
      <c r="I22" s="24">
        <v>0.76530862828366597</v>
      </c>
      <c r="J22" s="9">
        <v>507877.788610744</v>
      </c>
      <c r="K22" s="24">
        <v>0.81303160127740304</v>
      </c>
      <c r="L22" s="9">
        <v>238008.712690585</v>
      </c>
      <c r="M22" s="24">
        <v>0.66153764270871396</v>
      </c>
      <c r="N22" s="9">
        <v>1345585.78506027</v>
      </c>
      <c r="O22" s="24">
        <v>0.68207497986823995</v>
      </c>
      <c r="P22" s="39"/>
    </row>
    <row r="23" spans="3:16" x14ac:dyDescent="0.3">
      <c r="C23" s="23" t="s">
        <v>35</v>
      </c>
      <c r="D23" s="9">
        <v>100951.45009738801</v>
      </c>
      <c r="E23" s="24">
        <v>0.63236609815612799</v>
      </c>
      <c r="F23" s="9">
        <v>99159.737328641495</v>
      </c>
      <c r="G23" s="24">
        <v>0.33938932239277603</v>
      </c>
      <c r="H23" s="9">
        <v>72814.776299213103</v>
      </c>
      <c r="I23" s="24">
        <v>0.13571725266390899</v>
      </c>
      <c r="J23" s="9">
        <v>44481.143401045498</v>
      </c>
      <c r="K23" s="24">
        <v>7.1207239333948597E-2</v>
      </c>
      <c r="L23" s="9">
        <v>15890.116652143101</v>
      </c>
      <c r="M23" s="24">
        <v>4.4166073559209901E-2</v>
      </c>
      <c r="N23" s="9">
        <v>333297.22377843101</v>
      </c>
      <c r="O23" s="24">
        <v>0.168947754742096</v>
      </c>
      <c r="P23" s="39"/>
    </row>
    <row r="24" spans="3:16" x14ac:dyDescent="0.3">
      <c r="C24" s="23" t="s">
        <v>36</v>
      </c>
      <c r="D24" s="9">
        <v>10624.019722663499</v>
      </c>
      <c r="E24" s="24">
        <v>6.6549513575816205E-2</v>
      </c>
      <c r="F24" s="9">
        <v>18175.8846693337</v>
      </c>
      <c r="G24" s="24">
        <v>6.2209737016242002E-2</v>
      </c>
      <c r="H24" s="9">
        <v>17084.3060462371</v>
      </c>
      <c r="I24" s="24">
        <v>3.1842919776844301E-2</v>
      </c>
      <c r="J24" s="9">
        <v>11363.325454420399</v>
      </c>
      <c r="K24" s="24">
        <v>1.81908776032822E-2</v>
      </c>
      <c r="L24" s="9">
        <v>8039.6295705236998</v>
      </c>
      <c r="M24" s="24">
        <v>2.2345894543993799E-2</v>
      </c>
      <c r="N24" s="9">
        <v>65287.165463178397</v>
      </c>
      <c r="O24" s="24">
        <v>3.3093945078319302E-2</v>
      </c>
      <c r="P24" s="39"/>
    </row>
    <row r="25" spans="3:16" x14ac:dyDescent="0.3">
      <c r="C25" s="11" t="s">
        <v>37</v>
      </c>
      <c r="D25" s="10">
        <v>10672.7377620069</v>
      </c>
      <c r="E25" s="25">
        <v>6.6854686373430006E-2</v>
      </c>
      <c r="F25" s="10">
        <v>23130.785320386101</v>
      </c>
      <c r="G25" s="25">
        <v>7.9168640093110601E-2</v>
      </c>
      <c r="H25" s="10">
        <v>36017.110293665501</v>
      </c>
      <c r="I25" s="25">
        <v>6.7131199275580394E-2</v>
      </c>
      <c r="J25" s="10">
        <v>60949.388522441397</v>
      </c>
      <c r="K25" s="25">
        <v>9.7570281785366503E-2</v>
      </c>
      <c r="L25" s="10">
        <v>97842.598618169795</v>
      </c>
      <c r="M25" s="25">
        <v>0.27195038918808201</v>
      </c>
      <c r="N25" s="10">
        <v>228612.62051666999</v>
      </c>
      <c r="O25" s="25">
        <v>0.115883320311345</v>
      </c>
      <c r="P25" s="39"/>
    </row>
    <row r="26" spans="3:16" x14ac:dyDescent="0.3">
      <c r="C26" s="28" t="s">
        <v>163</v>
      </c>
      <c r="D26" s="26" t="s">
        <v>26</v>
      </c>
      <c r="E26" s="27" t="s">
        <v>16</v>
      </c>
      <c r="F26" s="26" t="s">
        <v>26</v>
      </c>
      <c r="G26" s="27" t="s">
        <v>16</v>
      </c>
      <c r="H26" s="26" t="s">
        <v>26</v>
      </c>
      <c r="I26" s="27" t="s">
        <v>16</v>
      </c>
      <c r="J26" s="26" t="s">
        <v>26</v>
      </c>
      <c r="K26" s="27" t="s">
        <v>16</v>
      </c>
      <c r="L26" s="26" t="s">
        <v>26</v>
      </c>
      <c r="M26" s="27" t="s">
        <v>16</v>
      </c>
      <c r="N26" s="26" t="s">
        <v>26</v>
      </c>
      <c r="O26" s="27" t="s">
        <v>16</v>
      </c>
      <c r="P26" s="39"/>
    </row>
    <row r="27" spans="3:16" x14ac:dyDescent="0.3">
      <c r="C27" s="23" t="s">
        <v>38</v>
      </c>
      <c r="D27" s="14">
        <v>47260.299535130798</v>
      </c>
      <c r="E27" s="16">
        <v>0.29604142571394099</v>
      </c>
      <c r="F27" s="14">
        <v>75479.134188044103</v>
      </c>
      <c r="G27" s="16">
        <v>0.25833884696540599</v>
      </c>
      <c r="H27" s="14">
        <v>87018.267147218299</v>
      </c>
      <c r="I27" s="16">
        <v>0.16219070838403701</v>
      </c>
      <c r="J27" s="14">
        <v>110870.058460898</v>
      </c>
      <c r="K27" s="16">
        <v>0.17748533837393399</v>
      </c>
      <c r="L27" s="14">
        <v>130897.215705861</v>
      </c>
      <c r="M27" s="16">
        <v>0.36382464547742099</v>
      </c>
      <c r="N27" s="14">
        <v>451524.97503715201</v>
      </c>
      <c r="O27" s="16">
        <v>0.22887718618748401</v>
      </c>
      <c r="P27" s="39"/>
    </row>
    <row r="28" spans="3:16" x14ac:dyDescent="0.3">
      <c r="C28" s="23" t="s">
        <v>39</v>
      </c>
      <c r="D28" s="14">
        <v>65521.558271592199</v>
      </c>
      <c r="E28" s="16">
        <v>0.41043107463384598</v>
      </c>
      <c r="F28" s="14">
        <v>130471.780938269</v>
      </c>
      <c r="G28" s="16">
        <v>0.446559566583561</v>
      </c>
      <c r="H28" s="14">
        <v>289300.78846723703</v>
      </c>
      <c r="I28" s="16">
        <v>0.53921896351002696</v>
      </c>
      <c r="J28" s="14">
        <v>342712.75107146101</v>
      </c>
      <c r="K28" s="16">
        <v>0.54862863277403695</v>
      </c>
      <c r="L28" s="14">
        <v>144037.083058533</v>
      </c>
      <c r="M28" s="16">
        <v>0.40034648863066702</v>
      </c>
      <c r="N28" s="14">
        <v>972043.96180709195</v>
      </c>
      <c r="O28" s="16">
        <v>0.492727311065431</v>
      </c>
      <c r="P28" s="39"/>
    </row>
    <row r="29" spans="3:16" x14ac:dyDescent="0.3">
      <c r="C29" s="23" t="s">
        <v>40</v>
      </c>
      <c r="D29" s="14">
        <v>3185.9433763038601</v>
      </c>
      <c r="E29" s="16">
        <v>1.99569454413588E-2</v>
      </c>
      <c r="F29" s="14">
        <v>4983.7115112132797</v>
      </c>
      <c r="G29" s="16">
        <v>1.70575126392878E-2</v>
      </c>
      <c r="H29" s="14">
        <v>7938.08336414924</v>
      </c>
      <c r="I29" s="16">
        <v>1.4795552775887E-2</v>
      </c>
      <c r="J29" s="14">
        <v>14662.5650753052</v>
      </c>
      <c r="K29" s="16">
        <v>2.34724357499837E-2</v>
      </c>
      <c r="L29" s="14">
        <v>17915.327230752901</v>
      </c>
      <c r="M29" s="16">
        <v>4.9795081913639197E-2</v>
      </c>
      <c r="N29" s="14">
        <v>48685.630557724398</v>
      </c>
      <c r="O29" s="16">
        <v>2.4678657318786199E-2</v>
      </c>
      <c r="P29" s="39"/>
    </row>
    <row r="30" spans="3:16" x14ac:dyDescent="0.3">
      <c r="C30" s="23" t="s">
        <v>41</v>
      </c>
      <c r="D30" s="14">
        <v>6334.5652690204397</v>
      </c>
      <c r="E30" s="16">
        <v>3.9680106811951797E-2</v>
      </c>
      <c r="F30" s="14">
        <v>26154.242737170302</v>
      </c>
      <c r="G30" s="16">
        <v>8.9516884164844698E-2</v>
      </c>
      <c r="H30" s="14">
        <v>59810.846988503603</v>
      </c>
      <c r="I30" s="16">
        <v>0.111479623303723</v>
      </c>
      <c r="J30" s="14">
        <v>49336.066378668002</v>
      </c>
      <c r="K30" s="16">
        <v>7.8979199224874494E-2</v>
      </c>
      <c r="L30" s="14">
        <v>23448.9921329186</v>
      </c>
      <c r="M30" s="16">
        <v>6.5175727409914397E-2</v>
      </c>
      <c r="N30" s="14">
        <v>165084.713506281</v>
      </c>
      <c r="O30" s="16">
        <v>8.3681140133556695E-2</v>
      </c>
      <c r="P30" s="39"/>
    </row>
    <row r="31" spans="3:16" x14ac:dyDescent="0.3">
      <c r="C31" s="23" t="s">
        <v>160</v>
      </c>
      <c r="D31" s="14">
        <v>19410.336071234698</v>
      </c>
      <c r="E31" s="16">
        <v>0.121587540084116</v>
      </c>
      <c r="F31" s="14">
        <v>40937.653780699002</v>
      </c>
      <c r="G31" s="16">
        <v>0.140115362860773</v>
      </c>
      <c r="H31" s="14">
        <v>88076.821906110199</v>
      </c>
      <c r="I31" s="16">
        <v>0.16416371648723799</v>
      </c>
      <c r="J31" s="14">
        <v>93856.612055880396</v>
      </c>
      <c r="K31" s="16">
        <v>0.15024951533911199</v>
      </c>
      <c r="L31" s="14">
        <v>41499.392361571001</v>
      </c>
      <c r="M31" s="16">
        <v>0.115346240422751</v>
      </c>
      <c r="N31" s="14">
        <v>283780.81617549498</v>
      </c>
      <c r="O31" s="16">
        <v>0.143847978054571</v>
      </c>
      <c r="P31" s="39"/>
    </row>
    <row r="32" spans="3:16" x14ac:dyDescent="0.3">
      <c r="C32" s="23" t="s">
        <v>161</v>
      </c>
      <c r="D32" s="14">
        <v>56527.519663784798</v>
      </c>
      <c r="E32" s="16">
        <v>0.35409186310594898</v>
      </c>
      <c r="F32" s="14">
        <v>87150.375796093998</v>
      </c>
      <c r="G32" s="16">
        <v>0.29828545117745903</v>
      </c>
      <c r="H32" s="14">
        <v>142333.786201173</v>
      </c>
      <c r="I32" s="16">
        <v>0.26529162631904102</v>
      </c>
      <c r="J32" s="14">
        <v>138222.58598346199</v>
      </c>
      <c r="K32" s="16">
        <v>0.22127238665475299</v>
      </c>
      <c r="L32" s="14">
        <v>44744.785039421702</v>
      </c>
      <c r="M32" s="16">
        <v>0.12436670609184</v>
      </c>
      <c r="N32" s="14">
        <v>468979.05268393498</v>
      </c>
      <c r="O32" s="16">
        <v>0.23772462630741301</v>
      </c>
      <c r="P32" s="39"/>
    </row>
    <row r="33" spans="3:16" x14ac:dyDescent="0.3">
      <c r="C33" s="23" t="s">
        <v>42</v>
      </c>
      <c r="D33" s="14">
        <v>810.57731011623002</v>
      </c>
      <c r="E33" s="16">
        <v>5.0775061711109803E-3</v>
      </c>
      <c r="F33" s="14">
        <v>1681.87935130032</v>
      </c>
      <c r="G33" s="16">
        <v>5.7564885583792497E-3</v>
      </c>
      <c r="H33" s="14">
        <v>2129.5409431132098</v>
      </c>
      <c r="I33" s="16">
        <v>3.9691867629586802E-3</v>
      </c>
      <c r="J33" s="14">
        <v>2136.3187051428999</v>
      </c>
      <c r="K33" s="16">
        <v>3.4199066323265001E-3</v>
      </c>
      <c r="L33" s="14">
        <v>541.54094066798802</v>
      </c>
      <c r="M33" s="16">
        <v>1.50519581098483E-3</v>
      </c>
      <c r="N33" s="14">
        <v>7299.8572503406403</v>
      </c>
      <c r="O33" s="16">
        <v>3.7002843240084302E-3</v>
      </c>
      <c r="P33" s="39"/>
    </row>
    <row r="34" spans="3:16" x14ac:dyDescent="0.3">
      <c r="C34" s="28" t="s">
        <v>43</v>
      </c>
      <c r="D34" s="26" t="s">
        <v>26</v>
      </c>
      <c r="E34" s="27" t="s">
        <v>16</v>
      </c>
      <c r="F34" s="26" t="s">
        <v>26</v>
      </c>
      <c r="G34" s="27" t="s">
        <v>16</v>
      </c>
      <c r="H34" s="26" t="s">
        <v>26</v>
      </c>
      <c r="I34" s="27" t="s">
        <v>16</v>
      </c>
      <c r="J34" s="26" t="s">
        <v>26</v>
      </c>
      <c r="K34" s="27" t="s">
        <v>16</v>
      </c>
      <c r="L34" s="26" t="s">
        <v>26</v>
      </c>
      <c r="M34" s="27" t="s">
        <v>16</v>
      </c>
      <c r="N34" s="26" t="s">
        <v>26</v>
      </c>
      <c r="O34" s="27" t="s">
        <v>16</v>
      </c>
      <c r="P34" s="39"/>
    </row>
    <row r="35" spans="3:16" x14ac:dyDescent="0.3">
      <c r="C35" s="23" t="s">
        <v>44</v>
      </c>
      <c r="D35" s="14">
        <v>147531.01488783199</v>
      </c>
      <c r="E35" s="16">
        <v>0.92414335952214</v>
      </c>
      <c r="F35" s="14">
        <v>280936.18535586202</v>
      </c>
      <c r="G35" s="16">
        <v>0.96154693580452999</v>
      </c>
      <c r="H35" s="14">
        <v>521789.80973493599</v>
      </c>
      <c r="I35" s="16">
        <v>0.97254819755608701</v>
      </c>
      <c r="J35" s="14">
        <v>598176.83600367897</v>
      </c>
      <c r="K35" s="16">
        <v>0.95758602114389302</v>
      </c>
      <c r="L35" s="14">
        <v>318336.98337173101</v>
      </c>
      <c r="M35" s="16">
        <v>0.88480751475897101</v>
      </c>
      <c r="N35" s="14">
        <v>1866770.8293540401</v>
      </c>
      <c r="O35" s="16">
        <v>0.946262728090011</v>
      </c>
      <c r="P35" s="39"/>
    </row>
    <row r="36" spans="3:16" x14ac:dyDescent="0.3">
      <c r="C36" s="23" t="s">
        <v>45</v>
      </c>
      <c r="D36" s="14">
        <v>9740.0717050348594</v>
      </c>
      <c r="E36" s="16">
        <v>6.1012408776019697E-2</v>
      </c>
      <c r="F36" s="14">
        <v>16840.839428321899</v>
      </c>
      <c r="G36" s="16">
        <v>5.7640341090867603E-2</v>
      </c>
      <c r="H36" s="14">
        <v>25561.6752175816</v>
      </c>
      <c r="I36" s="16">
        <v>4.76436310092022E-2</v>
      </c>
      <c r="J36" s="14">
        <v>47522.085045368898</v>
      </c>
      <c r="K36" s="16">
        <v>7.6075303482290996E-2</v>
      </c>
      <c r="L36" s="14">
        <v>82083.710430262305</v>
      </c>
      <c r="M36" s="16">
        <v>0.22814906096909701</v>
      </c>
      <c r="N36" s="14">
        <v>181748.38182657</v>
      </c>
      <c r="O36" s="16">
        <v>9.2127923207727502E-2</v>
      </c>
      <c r="P36" s="39"/>
    </row>
    <row r="37" spans="3:16" x14ac:dyDescent="0.3">
      <c r="C37" s="23" t="s">
        <v>46</v>
      </c>
      <c r="D37" s="14">
        <v>12342.401471052</v>
      </c>
      <c r="E37" s="16">
        <v>7.7313562634278299E-2</v>
      </c>
      <c r="F37" s="14">
        <v>21578.9545089573</v>
      </c>
      <c r="G37" s="16">
        <v>7.3857262494221906E-2</v>
      </c>
      <c r="H37" s="14">
        <v>35759.198336303198</v>
      </c>
      <c r="I37" s="16">
        <v>6.6650485002167595E-2</v>
      </c>
      <c r="J37" s="14">
        <v>30680.693541001401</v>
      </c>
      <c r="K37" s="16">
        <v>4.9114912991518697E-2</v>
      </c>
      <c r="L37" s="14">
        <v>16846.868727487999</v>
      </c>
      <c r="M37" s="16">
        <v>4.68253355056545E-2</v>
      </c>
      <c r="N37" s="14">
        <v>117208.116584802</v>
      </c>
      <c r="O37" s="16">
        <v>5.9412580489167401E-2</v>
      </c>
      <c r="P37" s="39"/>
    </row>
    <row r="38" spans="3:16" x14ac:dyDescent="0.3">
      <c r="C38" s="23" t="s">
        <v>47</v>
      </c>
      <c r="D38" s="14">
        <v>43822.077763113899</v>
      </c>
      <c r="E38" s="16">
        <v>0.27450419287114097</v>
      </c>
      <c r="F38" s="14">
        <v>35374.482458344202</v>
      </c>
      <c r="G38" s="16">
        <v>0.121074560653005</v>
      </c>
      <c r="H38" s="14">
        <v>29286.284703351299</v>
      </c>
      <c r="I38" s="16">
        <v>5.4585817641451102E-2</v>
      </c>
      <c r="J38" s="14">
        <v>24649.861357518301</v>
      </c>
      <c r="K38" s="16">
        <v>3.9460509398510701E-2</v>
      </c>
      <c r="L38" s="14">
        <v>17084.623321154599</v>
      </c>
      <c r="M38" s="16">
        <v>4.7486166832623002E-2</v>
      </c>
      <c r="N38" s="14">
        <v>150217.32960348201</v>
      </c>
      <c r="O38" s="16">
        <v>7.6144890353881403E-2</v>
      </c>
      <c r="P38" s="39"/>
    </row>
    <row r="39" spans="3:16" x14ac:dyDescent="0.3">
      <c r="C39" s="23" t="s">
        <v>48</v>
      </c>
      <c r="D39" s="14">
        <v>165.1044924828</v>
      </c>
      <c r="E39" s="16">
        <v>1.03422470503074E-3</v>
      </c>
      <c r="F39" s="14">
        <v>0</v>
      </c>
      <c r="G39" s="16">
        <v>0</v>
      </c>
      <c r="H39" s="14">
        <v>47.5573665956382</v>
      </c>
      <c r="I39" s="16">
        <v>8.8640732916185999E-5</v>
      </c>
      <c r="J39" s="14">
        <v>129.07803280814801</v>
      </c>
      <c r="K39" s="16">
        <v>2.0663341074791299E-4</v>
      </c>
      <c r="L39" s="14">
        <v>25.460991569553801</v>
      </c>
      <c r="M39" s="16">
        <v>7.0768015815646899E-5</v>
      </c>
      <c r="N39" s="14">
        <v>367.20088345614101</v>
      </c>
      <c r="O39" s="16">
        <v>1.8613345798664801E-4</v>
      </c>
      <c r="P39" s="39"/>
    </row>
    <row r="40" spans="3:16" x14ac:dyDescent="0.3">
      <c r="C40" s="28" t="s">
        <v>49</v>
      </c>
      <c r="D40" s="26" t="s">
        <v>26</v>
      </c>
      <c r="E40" s="27" t="s">
        <v>16</v>
      </c>
      <c r="F40" s="26" t="s">
        <v>26</v>
      </c>
      <c r="G40" s="27" t="s">
        <v>16</v>
      </c>
      <c r="H40" s="26" t="s">
        <v>26</v>
      </c>
      <c r="I40" s="27" t="s">
        <v>16</v>
      </c>
      <c r="J40" s="26" t="s">
        <v>26</v>
      </c>
      <c r="K40" s="27" t="s">
        <v>16</v>
      </c>
      <c r="L40" s="26" t="s">
        <v>26</v>
      </c>
      <c r="M40" s="27" t="s">
        <v>16</v>
      </c>
      <c r="N40" s="26" t="s">
        <v>26</v>
      </c>
      <c r="O40" s="27" t="s">
        <v>16</v>
      </c>
      <c r="P40" s="39"/>
    </row>
    <row r="41" spans="3:16" x14ac:dyDescent="0.3">
      <c r="C41" s="23" t="s">
        <v>50</v>
      </c>
      <c r="D41" s="14">
        <v>21283.636160670099</v>
      </c>
      <c r="E41" s="16">
        <v>0.13332200716793699</v>
      </c>
      <c r="F41" s="14">
        <v>80674.486569032393</v>
      </c>
      <c r="G41" s="16">
        <v>0.27612073275571802</v>
      </c>
      <c r="H41" s="14">
        <v>277749.017768897</v>
      </c>
      <c r="I41" s="16">
        <v>0.51768796853532795</v>
      </c>
      <c r="J41" s="14">
        <v>441841.77943906502</v>
      </c>
      <c r="K41" s="16">
        <v>0.70731844846226999</v>
      </c>
      <c r="L41" s="14">
        <v>297703.22364375199</v>
      </c>
      <c r="M41" s="16">
        <v>0.82745663622869503</v>
      </c>
      <c r="N41" s="14">
        <v>1119252.14358142</v>
      </c>
      <c r="O41" s="16">
        <v>0.56734686987391403</v>
      </c>
      <c r="P41" s="39"/>
    </row>
    <row r="42" spans="3:16" x14ac:dyDescent="0.3">
      <c r="C42" s="23" t="s">
        <v>51</v>
      </c>
      <c r="D42" s="14">
        <v>790.07973078832197</v>
      </c>
      <c r="E42" s="16">
        <v>4.9491080723344802E-3</v>
      </c>
      <c r="F42" s="14">
        <v>1714.52686995881</v>
      </c>
      <c r="G42" s="16">
        <v>5.8682296695783398E-3</v>
      </c>
      <c r="H42" s="14">
        <v>2280.70233605264</v>
      </c>
      <c r="I42" s="16">
        <v>4.25093189768639E-3</v>
      </c>
      <c r="J42" s="14">
        <v>2093.3841859228201</v>
      </c>
      <c r="K42" s="16">
        <v>3.35117529243652E-3</v>
      </c>
      <c r="L42" s="14">
        <v>716.56729504192504</v>
      </c>
      <c r="M42" s="16">
        <v>1.99167599305682E-3</v>
      </c>
      <c r="N42" s="14">
        <v>7595.2604177645198</v>
      </c>
      <c r="O42" s="16">
        <v>3.85002365070965E-3</v>
      </c>
      <c r="P42" s="39"/>
    </row>
    <row r="43" spans="3:16" x14ac:dyDescent="0.3">
      <c r="C43" s="23" t="s">
        <v>52</v>
      </c>
      <c r="D43" s="14">
        <v>5041.4367905603303</v>
      </c>
      <c r="E43" s="16">
        <v>3.1579870415649199E-2</v>
      </c>
      <c r="F43" s="14">
        <v>22245.716173339999</v>
      </c>
      <c r="G43" s="16">
        <v>7.6139355968535397E-2</v>
      </c>
      <c r="H43" s="14">
        <v>39626.212163551099</v>
      </c>
      <c r="I43" s="16">
        <v>7.3858094766576204E-2</v>
      </c>
      <c r="J43" s="14">
        <v>30757.632981794901</v>
      </c>
      <c r="K43" s="16">
        <v>4.92380808050214E-2</v>
      </c>
      <c r="L43" s="14">
        <v>8088.5994013418604</v>
      </c>
      <c r="M43" s="16">
        <v>2.24820046303729E-2</v>
      </c>
      <c r="N43" s="14">
        <v>105759.59751058801</v>
      </c>
      <c r="O43" s="16">
        <v>5.3609347054507102E-2</v>
      </c>
      <c r="P43" s="39"/>
    </row>
    <row r="44" spans="3:16" x14ac:dyDescent="0.3">
      <c r="C44" s="23" t="s">
        <v>53</v>
      </c>
      <c r="D44" s="14">
        <v>2081.5641473321798</v>
      </c>
      <c r="E44" s="16">
        <v>1.30390459635824E-2</v>
      </c>
      <c r="F44" s="14">
        <v>5147.5988271185397</v>
      </c>
      <c r="G44" s="16">
        <v>1.7618441970004999E-2</v>
      </c>
      <c r="H44" s="14">
        <v>16818.277660403899</v>
      </c>
      <c r="I44" s="16">
        <v>3.1347077538621503E-2</v>
      </c>
      <c r="J44" s="14">
        <v>51844.8824588719</v>
      </c>
      <c r="K44" s="16">
        <v>8.2995414938064602E-2</v>
      </c>
      <c r="L44" s="14">
        <v>22554.121668347201</v>
      </c>
      <c r="M44" s="16">
        <v>6.2688463431339603E-2</v>
      </c>
      <c r="N44" s="14">
        <v>98446.444762073705</v>
      </c>
      <c r="O44" s="16">
        <v>4.99023232667275E-2</v>
      </c>
      <c r="P44" s="39"/>
    </row>
    <row r="45" spans="3:16" x14ac:dyDescent="0.3">
      <c r="C45" s="23" t="s">
        <v>54</v>
      </c>
      <c r="D45" s="14">
        <v>6601.3064670745898</v>
      </c>
      <c r="E45" s="16">
        <v>4.1350990097613102E-2</v>
      </c>
      <c r="F45" s="14">
        <v>20109.231907545</v>
      </c>
      <c r="G45" s="16">
        <v>6.8826912765223805E-2</v>
      </c>
      <c r="H45" s="14">
        <v>33917.540849575002</v>
      </c>
      <c r="I45" s="16">
        <v>6.3217875480446703E-2</v>
      </c>
      <c r="J45" s="14">
        <v>21511.738175284601</v>
      </c>
      <c r="K45" s="16">
        <v>3.4436873057105903E-2</v>
      </c>
      <c r="L45" s="14">
        <v>9555.9982096477197</v>
      </c>
      <c r="M45" s="16">
        <v>2.6560592920635201E-2</v>
      </c>
      <c r="N45" s="14">
        <v>91695.815609127007</v>
      </c>
      <c r="O45" s="16">
        <v>4.6480441663401997E-2</v>
      </c>
      <c r="P45" s="39"/>
    </row>
    <row r="46" spans="3:16" x14ac:dyDescent="0.3">
      <c r="C46" s="23" t="s">
        <v>55</v>
      </c>
      <c r="D46" s="14">
        <v>6881.63905237774</v>
      </c>
      <c r="E46" s="16">
        <v>4.3107010669711399E-2</v>
      </c>
      <c r="F46" s="14">
        <v>72016.171213385896</v>
      </c>
      <c r="G46" s="16">
        <v>0.246486328099353</v>
      </c>
      <c r="H46" s="14">
        <v>154486.66295191701</v>
      </c>
      <c r="I46" s="16">
        <v>0.28794300462990002</v>
      </c>
      <c r="J46" s="14">
        <v>108062.86452016899</v>
      </c>
      <c r="K46" s="16">
        <v>0.17299146713973301</v>
      </c>
      <c r="L46" s="14">
        <v>33335.104200908303</v>
      </c>
      <c r="M46" s="16">
        <v>9.2653861294509698E-2</v>
      </c>
      <c r="N46" s="14">
        <v>374782.44193875801</v>
      </c>
      <c r="O46" s="16">
        <v>0.18997653615142601</v>
      </c>
      <c r="P46" s="39"/>
    </row>
    <row r="47" spans="3:16" x14ac:dyDescent="0.3">
      <c r="C47" s="23" t="s">
        <v>56</v>
      </c>
      <c r="D47" s="14">
        <v>560.57873695603496</v>
      </c>
      <c r="E47" s="16">
        <v>3.5114997184904199E-3</v>
      </c>
      <c r="F47" s="14">
        <v>1408.0054349060899</v>
      </c>
      <c r="G47" s="16">
        <v>4.8191133150581496E-3</v>
      </c>
      <c r="H47" s="14">
        <v>5479.8318628500201</v>
      </c>
      <c r="I47" s="16">
        <v>1.0213692375158699E-2</v>
      </c>
      <c r="J47" s="14">
        <v>10607.0598650092</v>
      </c>
      <c r="K47" s="16">
        <v>1.6980216619599701E-2</v>
      </c>
      <c r="L47" s="14">
        <v>8374.7936209629097</v>
      </c>
      <c r="M47" s="16">
        <v>2.3277472356174601E-2</v>
      </c>
      <c r="N47" s="14">
        <v>26430.269520684298</v>
      </c>
      <c r="O47" s="16">
        <v>1.33974554066988E-2</v>
      </c>
      <c r="P47" s="39"/>
    </row>
    <row r="48" spans="3:16" x14ac:dyDescent="0.3">
      <c r="C48" s="23" t="s">
        <v>57</v>
      </c>
      <c r="D48" s="14">
        <v>131220.74823092899</v>
      </c>
      <c r="E48" s="16">
        <v>0.82197484509504004</v>
      </c>
      <c r="F48" s="14">
        <v>141550.95177050499</v>
      </c>
      <c r="G48" s="16">
        <v>0.48447971827743203</v>
      </c>
      <c r="H48" s="14">
        <v>113291.111720555</v>
      </c>
      <c r="I48" s="16">
        <v>0.21115986638167999</v>
      </c>
      <c r="J48" s="14">
        <v>69717.504413203395</v>
      </c>
      <c r="K48" s="16">
        <v>0.111606641442583</v>
      </c>
      <c r="L48" s="14">
        <v>19466.488241102401</v>
      </c>
      <c r="M48" s="16">
        <v>5.4106484578895199E-2</v>
      </c>
      <c r="N48" s="14">
        <v>475246.804376296</v>
      </c>
      <c r="O48" s="16">
        <v>0.24090173820681901</v>
      </c>
      <c r="P48" s="39"/>
    </row>
    <row r="49" spans="3:16" x14ac:dyDescent="0.3">
      <c r="C49" s="23" t="s">
        <v>58</v>
      </c>
      <c r="D49" s="14">
        <v>5473.1723612392398</v>
      </c>
      <c r="E49" s="16">
        <v>3.42842886087713E-2</v>
      </c>
      <c r="F49" s="14">
        <v>4274.96153235562</v>
      </c>
      <c r="G49" s="16">
        <v>1.46317077556667E-2</v>
      </c>
      <c r="H49" s="14">
        <v>3772.87314914013</v>
      </c>
      <c r="I49" s="16">
        <v>7.0321438102977796E-3</v>
      </c>
      <c r="J49" s="14">
        <v>1515.1295160437901</v>
      </c>
      <c r="K49" s="16">
        <v>2.4254814921939299E-3</v>
      </c>
      <c r="L49" s="14">
        <v>531.16092316032803</v>
      </c>
      <c r="M49" s="16">
        <v>1.4763448826483601E-3</v>
      </c>
      <c r="N49" s="14">
        <v>15567.2974819391</v>
      </c>
      <c r="O49" s="16">
        <v>7.8910346961794699E-3</v>
      </c>
      <c r="P49" s="39"/>
    </row>
    <row r="50" spans="3:16" x14ac:dyDescent="0.3">
      <c r="C50" s="23" t="s">
        <v>59</v>
      </c>
      <c r="D50" s="14">
        <v>856.16442877777502</v>
      </c>
      <c r="E50" s="16">
        <v>5.3630666888288703E-3</v>
      </c>
      <c r="F50" s="14">
        <v>1519.8732010635299</v>
      </c>
      <c r="G50" s="16">
        <v>5.2019978040310699E-3</v>
      </c>
      <c r="H50" s="14">
        <v>273.39672745558198</v>
      </c>
      <c r="I50" s="16">
        <v>5.09575866649695E-4</v>
      </c>
      <c r="J50" s="14">
        <v>694.03188448142305</v>
      </c>
      <c r="K50" s="16">
        <v>1.1110347154992099E-3</v>
      </c>
      <c r="L50" s="14">
        <v>34.752962053067399</v>
      </c>
      <c r="M50" s="16">
        <v>9.6594752073717095E-5</v>
      </c>
      <c r="N50" s="14">
        <v>3378.2192038313701</v>
      </c>
      <c r="O50" s="16">
        <v>1.712413151972E-3</v>
      </c>
      <c r="P50" s="39"/>
    </row>
    <row r="51" spans="3:16" x14ac:dyDescent="0.3">
      <c r="C51" s="23" t="s">
        <v>60</v>
      </c>
      <c r="D51" s="14">
        <v>0</v>
      </c>
      <c r="E51" s="16">
        <v>0</v>
      </c>
      <c r="F51" s="14">
        <v>184.07604395219499</v>
      </c>
      <c r="G51" s="16">
        <v>6.3002833114235695E-4</v>
      </c>
      <c r="H51" s="14">
        <v>0</v>
      </c>
      <c r="I51" s="16">
        <v>0</v>
      </c>
      <c r="J51" s="14">
        <v>66.7823461351351</v>
      </c>
      <c r="K51" s="16">
        <v>1.0690791964703401E-4</v>
      </c>
      <c r="L51" s="14">
        <v>86.052021872098507</v>
      </c>
      <c r="M51" s="16">
        <v>2.39178856337047E-4</v>
      </c>
      <c r="N51" s="14">
        <v>336.91041195942898</v>
      </c>
      <c r="O51" s="16">
        <v>1.7077927323997001E-4</v>
      </c>
      <c r="P51" s="39"/>
    </row>
    <row r="52" spans="3:16" x14ac:dyDescent="0.3">
      <c r="C52" s="23" t="s">
        <v>48</v>
      </c>
      <c r="D52" s="14">
        <f>599.363178124317+82.3103286487056</f>
        <v>681.67350677302261</v>
      </c>
      <c r="E52" s="16">
        <f>0.37544478456059%+0.0515596965821863%</f>
        <v>4.2700448114277633E-3</v>
      </c>
      <c r="F52" s="14">
        <v>165.897937345396</v>
      </c>
      <c r="G52" s="16">
        <v>5.6781098920630495E-4</v>
      </c>
      <c r="H52" s="14">
        <f>95.1147331912764+136.518677356557</f>
        <v>231.63341054783339</v>
      </c>
      <c r="I52" s="16">
        <f>0.0177281465832372%+0.0254453021348398%</f>
        <v>4.3173448718076998E-4</v>
      </c>
      <c r="J52" s="14">
        <v>130.79868023347601</v>
      </c>
      <c r="K52" s="16">
        <v>2.09387893741302E-4</v>
      </c>
      <c r="L52" s="14">
        <f>145.968347070661+89.5421052738386</f>
        <v>235.51045234449958</v>
      </c>
      <c r="M52" s="16">
        <f>0.0405714375493248%+0.0248879432086328%</f>
        <v>6.545938075795761E-4</v>
      </c>
      <c r="N52" s="14">
        <f>1006.34419573165+439.169791512577</f>
        <v>1445.5139872442269</v>
      </c>
      <c r="O52" s="16">
        <f>0.0510114037072292%+0.0222614366196847%</f>
        <v>7.3272840326913898E-4</v>
      </c>
      <c r="P52" s="39"/>
    </row>
    <row r="53" spans="3:16" x14ac:dyDescent="0.3">
      <c r="C53" s="28" t="s">
        <v>61</v>
      </c>
      <c r="D53" s="26" t="s">
        <v>26</v>
      </c>
      <c r="E53" s="27" t="s">
        <v>16</v>
      </c>
      <c r="F53" s="26" t="s">
        <v>26</v>
      </c>
      <c r="G53" s="27" t="s">
        <v>16</v>
      </c>
      <c r="H53" s="26" t="s">
        <v>26</v>
      </c>
      <c r="I53" s="27" t="s">
        <v>16</v>
      </c>
      <c r="J53" s="26" t="s">
        <v>26</v>
      </c>
      <c r="K53" s="27" t="s">
        <v>16</v>
      </c>
      <c r="L53" s="26" t="s">
        <v>26</v>
      </c>
      <c r="M53" s="27" t="s">
        <v>16</v>
      </c>
      <c r="N53" s="26" t="s">
        <v>26</v>
      </c>
      <c r="O53" s="27" t="s">
        <v>16</v>
      </c>
      <c r="P53" s="39"/>
    </row>
    <row r="54" spans="3:16" x14ac:dyDescent="0.3">
      <c r="C54" s="23" t="s">
        <v>62</v>
      </c>
      <c r="D54" s="14">
        <v>116084.53805095601</v>
      </c>
      <c r="E54" s="16">
        <v>0.72716069271637696</v>
      </c>
      <c r="F54" s="14">
        <v>258276.52748884101</v>
      </c>
      <c r="G54" s="16">
        <v>0.88399080126524499</v>
      </c>
      <c r="H54" s="14">
        <v>496702.50469682401</v>
      </c>
      <c r="I54" s="16">
        <v>0.92578873073409196</v>
      </c>
      <c r="J54" s="14">
        <v>547008.11816278799</v>
      </c>
      <c r="K54" s="16">
        <v>0.87567303826805398</v>
      </c>
      <c r="L54" s="14">
        <v>315422.876914219</v>
      </c>
      <c r="M54" s="16">
        <v>0.87670784859670303</v>
      </c>
      <c r="N54" s="14">
        <v>1733494.56531363</v>
      </c>
      <c r="O54" s="16">
        <v>0.87870523296664604</v>
      </c>
      <c r="P54" s="39"/>
    </row>
    <row r="55" spans="3:16" x14ac:dyDescent="0.3">
      <c r="C55" s="23" t="s">
        <v>63</v>
      </c>
      <c r="D55" s="14">
        <v>72203.238642965807</v>
      </c>
      <c r="E55" s="16">
        <v>0.452285531815945</v>
      </c>
      <c r="F55" s="14">
        <v>144523.33571995201</v>
      </c>
      <c r="G55" s="16">
        <v>0.49465315561874401</v>
      </c>
      <c r="H55" s="14">
        <v>262773.85384923901</v>
      </c>
      <c r="I55" s="16">
        <v>0.48977621478611499</v>
      </c>
      <c r="J55" s="14">
        <v>268366.27696174098</v>
      </c>
      <c r="K55" s="16">
        <v>0.42961174672336</v>
      </c>
      <c r="L55" s="14">
        <v>139563.96025405201</v>
      </c>
      <c r="M55" s="16">
        <v>0.38791358614499399</v>
      </c>
      <c r="N55" s="14">
        <v>887430.66542794998</v>
      </c>
      <c r="O55" s="16">
        <v>0.44983698547998102</v>
      </c>
      <c r="P55" s="39"/>
    </row>
    <row r="56" spans="3:16" x14ac:dyDescent="0.3">
      <c r="C56" s="23" t="s">
        <v>64</v>
      </c>
      <c r="D56" s="14">
        <v>16162.4810240388</v>
      </c>
      <c r="E56" s="16">
        <v>0.1012427761249</v>
      </c>
      <c r="F56" s="14">
        <v>48288.620249710897</v>
      </c>
      <c r="G56" s="16">
        <v>0.16527516658818101</v>
      </c>
      <c r="H56" s="14">
        <v>150649.54527633599</v>
      </c>
      <c r="I56" s="16">
        <v>0.28079111739566598</v>
      </c>
      <c r="J56" s="14">
        <v>276131.12504168198</v>
      </c>
      <c r="K56" s="16">
        <v>0.44204203410682602</v>
      </c>
      <c r="L56" s="14">
        <v>182612.23588211599</v>
      </c>
      <c r="M56" s="16">
        <v>0.50756489831643603</v>
      </c>
      <c r="N56" s="14">
        <v>673844.00747388299</v>
      </c>
      <c r="O56" s="16">
        <v>0.34157029818169099</v>
      </c>
      <c r="P56" s="39"/>
    </row>
    <row r="57" spans="3:16" x14ac:dyDescent="0.3">
      <c r="C57" s="23" t="s">
        <v>65</v>
      </c>
      <c r="D57" s="14">
        <v>99641.582115991405</v>
      </c>
      <c r="E57" s="16">
        <v>0.624161004482918</v>
      </c>
      <c r="F57" s="14">
        <v>170082.84992897499</v>
      </c>
      <c r="G57" s="16">
        <v>0.58213449070275003</v>
      </c>
      <c r="H57" s="14">
        <v>228535.939069007</v>
      </c>
      <c r="I57" s="16">
        <v>0.425961204055052</v>
      </c>
      <c r="J57" s="14">
        <v>175984.81902244201</v>
      </c>
      <c r="K57" s="16">
        <v>0.28172371861686801</v>
      </c>
      <c r="L57" s="14">
        <v>84640.345157267104</v>
      </c>
      <c r="M57" s="16">
        <v>0.235255145832337</v>
      </c>
      <c r="N57" s="14">
        <v>758885.53529368294</v>
      </c>
      <c r="O57" s="16">
        <v>0.38467769350324299</v>
      </c>
      <c r="P57" s="39"/>
    </row>
    <row r="58" spans="3:16" x14ac:dyDescent="0.3">
      <c r="C58" s="23" t="s">
        <v>66</v>
      </c>
      <c r="D58" s="14">
        <v>112498.276899668</v>
      </c>
      <c r="E58" s="16">
        <v>0.70469613208826098</v>
      </c>
      <c r="F58" s="14">
        <v>128848.764511531</v>
      </c>
      <c r="G58" s="16">
        <v>0.44100454536081102</v>
      </c>
      <c r="H58" s="14">
        <v>107360.69989405401</v>
      </c>
      <c r="I58" s="16">
        <v>0.200106351680886</v>
      </c>
      <c r="J58" s="14">
        <v>71272.784535726896</v>
      </c>
      <c r="K58" s="16">
        <v>0.114096397672933</v>
      </c>
      <c r="L58" s="14">
        <v>24154.077439119301</v>
      </c>
      <c r="M58" s="16">
        <v>6.7135489580381305E-2</v>
      </c>
      <c r="N58" s="14">
        <v>444134.60328009899</v>
      </c>
      <c r="O58" s="16">
        <v>0.22513102022513701</v>
      </c>
      <c r="P58" s="39"/>
    </row>
    <row r="59" spans="3:16" x14ac:dyDescent="0.3">
      <c r="C59" s="23" t="s">
        <v>67</v>
      </c>
      <c r="D59" s="14">
        <v>1422.028</v>
      </c>
      <c r="E59" s="16">
        <v>8.907669E-3</v>
      </c>
      <c r="F59" s="14">
        <v>1361.729</v>
      </c>
      <c r="G59" s="16">
        <v>4.6607250000000001E-3</v>
      </c>
      <c r="H59" s="14">
        <v>1225.595</v>
      </c>
      <c r="I59" s="16">
        <v>2.2843490000000002E-3</v>
      </c>
      <c r="J59" s="14">
        <v>1311.21</v>
      </c>
      <c r="K59" s="16">
        <v>2.099039E-3</v>
      </c>
      <c r="L59" s="14">
        <v>427.61860000000001</v>
      </c>
      <c r="M59" s="16">
        <v>1.1885520000000001E-3</v>
      </c>
      <c r="N59" s="14">
        <v>5748.18</v>
      </c>
      <c r="O59" s="16">
        <v>2.913742E-3</v>
      </c>
      <c r="P59" s="39"/>
    </row>
    <row r="60" spans="3:16" ht="36.9" customHeight="1" x14ac:dyDescent="0.3">
      <c r="C60" s="28" t="s">
        <v>148</v>
      </c>
      <c r="D60" s="26" t="s">
        <v>26</v>
      </c>
      <c r="E60" s="27" t="s">
        <v>16</v>
      </c>
      <c r="F60" s="26" t="s">
        <v>26</v>
      </c>
      <c r="G60" s="27" t="s">
        <v>16</v>
      </c>
      <c r="H60" s="26" t="s">
        <v>26</v>
      </c>
      <c r="I60" s="27" t="s">
        <v>16</v>
      </c>
      <c r="J60" s="26" t="s">
        <v>26</v>
      </c>
      <c r="K60" s="27" t="s">
        <v>16</v>
      </c>
      <c r="L60" s="26" t="s">
        <v>26</v>
      </c>
      <c r="M60" s="27" t="s">
        <v>16</v>
      </c>
      <c r="N60" s="26" t="s">
        <v>26</v>
      </c>
      <c r="O60" s="27" t="s">
        <v>16</v>
      </c>
      <c r="P60" s="39"/>
    </row>
    <row r="61" spans="3:16" x14ac:dyDescent="0.3">
      <c r="C61" s="23" t="s">
        <v>68</v>
      </c>
      <c r="D61" s="14">
        <v>8139.3844070825598</v>
      </c>
      <c r="E61" s="16">
        <v>0.11977870225592099</v>
      </c>
      <c r="F61" s="14">
        <v>11303.788193828599</v>
      </c>
      <c r="G61" s="16">
        <v>8.2700530859677698E-2</v>
      </c>
      <c r="H61" s="14">
        <v>15000.3278432647</v>
      </c>
      <c r="I61" s="16">
        <v>6.1244997713699699E-2</v>
      </c>
      <c r="J61" s="14">
        <v>11408.2662419311</v>
      </c>
      <c r="K61" s="16">
        <v>3.8188013307683899E-2</v>
      </c>
      <c r="L61" s="14">
        <v>3171.34476219215</v>
      </c>
      <c r="M61" s="16">
        <v>1.6044406384544501E-2</v>
      </c>
      <c r="N61" s="14">
        <v>49023.111448299001</v>
      </c>
      <c r="O61" s="16">
        <v>5.1823654998601802E-2</v>
      </c>
      <c r="P61" s="39"/>
    </row>
    <row r="62" spans="3:16" x14ac:dyDescent="0.3">
      <c r="C62" s="23" t="s">
        <v>69</v>
      </c>
      <c r="D62" s="14">
        <v>2656.4751999436598</v>
      </c>
      <c r="E62" s="16">
        <v>3.9092532814572097E-2</v>
      </c>
      <c r="F62" s="14">
        <v>4886.8857613207001</v>
      </c>
      <c r="G62" s="16">
        <v>3.5753327980125399E-2</v>
      </c>
      <c r="H62" s="14">
        <v>7281.72038458923</v>
      </c>
      <c r="I62" s="16">
        <v>2.9730613421640201E-2</v>
      </c>
      <c r="J62" s="14">
        <v>7874.1694971237102</v>
      </c>
      <c r="K62" s="16">
        <v>2.6357983164689899E-2</v>
      </c>
      <c r="L62" s="14">
        <v>3742.9995665139099</v>
      </c>
      <c r="M62" s="16">
        <v>1.8936511368385998E-2</v>
      </c>
      <c r="N62" s="14">
        <v>26442.2504094912</v>
      </c>
      <c r="O62" s="16">
        <v>2.7952816990274E-2</v>
      </c>
      <c r="P62" s="39"/>
    </row>
    <row r="63" spans="3:16" x14ac:dyDescent="0.3">
      <c r="C63" s="23" t="s">
        <v>70</v>
      </c>
      <c r="D63" s="14">
        <v>2803.5618457843798</v>
      </c>
      <c r="E63" s="16">
        <v>4.12570512445712E-2</v>
      </c>
      <c r="F63" s="14">
        <v>4062.2165138827299</v>
      </c>
      <c r="G63" s="16">
        <v>2.97199006567078E-2</v>
      </c>
      <c r="H63" s="14">
        <v>7569.5168839294602</v>
      </c>
      <c r="I63" s="16">
        <v>3.0905660802489101E-2</v>
      </c>
      <c r="J63" s="14">
        <v>8339.5427144812802</v>
      </c>
      <c r="K63" s="16">
        <v>2.7915772774488E-2</v>
      </c>
      <c r="L63" s="14">
        <v>3969.2262287846502</v>
      </c>
      <c r="M63" s="16">
        <v>2.0081032944142398E-2</v>
      </c>
      <c r="N63" s="14">
        <v>26744.064186862499</v>
      </c>
      <c r="O63" s="16">
        <v>2.8271872484921901E-2</v>
      </c>
      <c r="P63" s="39"/>
    </row>
    <row r="64" spans="3:16" x14ac:dyDescent="0.3">
      <c r="C64" s="23" t="s">
        <v>71</v>
      </c>
      <c r="D64" s="14">
        <v>4962.5688172055598</v>
      </c>
      <c r="E64" s="16">
        <v>7.3028870864405196E-2</v>
      </c>
      <c r="F64" s="14">
        <v>10901.565022481</v>
      </c>
      <c r="G64" s="16">
        <v>7.9757794387256206E-2</v>
      </c>
      <c r="H64" s="14">
        <v>14841.2825151862</v>
      </c>
      <c r="I64" s="16">
        <v>6.0595629856122303E-2</v>
      </c>
      <c r="J64" s="14">
        <v>14574.882810061499</v>
      </c>
      <c r="K64" s="16">
        <v>4.8787940858430703E-2</v>
      </c>
      <c r="L64" s="14">
        <v>5118.0867484911896</v>
      </c>
      <c r="M64" s="16">
        <v>2.5893325974241502E-2</v>
      </c>
      <c r="N64" s="14">
        <v>50398.385913425504</v>
      </c>
      <c r="O64" s="16">
        <v>5.3277494775464403E-2</v>
      </c>
      <c r="P64" s="39"/>
    </row>
    <row r="65" spans="3:16" x14ac:dyDescent="0.3">
      <c r="C65" s="23" t="s">
        <v>72</v>
      </c>
      <c r="D65" s="14">
        <v>7165.8173995237203</v>
      </c>
      <c r="E65" s="16">
        <v>0.105451747428342</v>
      </c>
      <c r="F65" s="14">
        <v>20121.044953229899</v>
      </c>
      <c r="G65" s="16">
        <v>0.14720915418355399</v>
      </c>
      <c r="H65" s="14">
        <v>36244.0665419504</v>
      </c>
      <c r="I65" s="16">
        <v>0.147981283855315</v>
      </c>
      <c r="J65" s="14">
        <v>36766.706327007603</v>
      </c>
      <c r="K65" s="16">
        <v>0.123072817614906</v>
      </c>
      <c r="L65" s="14">
        <v>16889.529622133799</v>
      </c>
      <c r="M65" s="16">
        <v>8.5447183205021399E-2</v>
      </c>
      <c r="N65" s="14">
        <v>117187.16484384501</v>
      </c>
      <c r="O65" s="16">
        <v>0.123881716637601</v>
      </c>
      <c r="P65" s="39"/>
    </row>
    <row r="66" spans="3:16" x14ac:dyDescent="0.3">
      <c r="C66" s="23" t="s">
        <v>73</v>
      </c>
      <c r="D66" s="14">
        <v>10033.331668012799</v>
      </c>
      <c r="E66" s="16">
        <v>0.14764991876438099</v>
      </c>
      <c r="F66" s="14">
        <v>22429.3071202143</v>
      </c>
      <c r="G66" s="16">
        <v>0.164096811958064</v>
      </c>
      <c r="H66" s="14">
        <v>46092.740148408702</v>
      </c>
      <c r="I66" s="16">
        <v>0.18819253782343101</v>
      </c>
      <c r="J66" s="14">
        <v>54690.698702696704</v>
      </c>
      <c r="K66" s="16">
        <v>0.18307156281019499</v>
      </c>
      <c r="L66" s="14">
        <v>27522.406437103898</v>
      </c>
      <c r="M66" s="16">
        <v>0.139240828944836</v>
      </c>
      <c r="N66" s="14">
        <v>160768.484076436</v>
      </c>
      <c r="O66" s="16">
        <v>0.16995270612743901</v>
      </c>
      <c r="P66" s="39"/>
    </row>
    <row r="67" spans="3:16" x14ac:dyDescent="0.3">
      <c r="C67" s="23" t="s">
        <v>74</v>
      </c>
      <c r="D67" s="14">
        <v>8154.7669367328199</v>
      </c>
      <c r="E67" s="16">
        <v>0.120005070657605</v>
      </c>
      <c r="F67" s="14">
        <v>17963.557131940601</v>
      </c>
      <c r="G67" s="16">
        <v>0.13142458841813001</v>
      </c>
      <c r="H67" s="14">
        <v>37336.298988490897</v>
      </c>
      <c r="I67" s="16">
        <v>0.15244077130053399</v>
      </c>
      <c r="J67" s="14">
        <v>46118.943390336099</v>
      </c>
      <c r="K67" s="16">
        <v>0.15437848193384701</v>
      </c>
      <c r="L67" s="14">
        <v>37641.224667103801</v>
      </c>
      <c r="M67" s="16">
        <v>0.19043375938524401</v>
      </c>
      <c r="N67" s="14">
        <v>147214.79111460401</v>
      </c>
      <c r="O67" s="16">
        <v>0.15562473127517501</v>
      </c>
      <c r="P67" s="39"/>
    </row>
    <row r="68" spans="3:16" x14ac:dyDescent="0.3">
      <c r="C68" s="23" t="s">
        <v>75</v>
      </c>
      <c r="D68" s="14">
        <v>5357.9316464472004</v>
      </c>
      <c r="E68" s="16">
        <v>7.88470070081638E-2</v>
      </c>
      <c r="F68" s="14">
        <v>12702.5938593991</v>
      </c>
      <c r="G68" s="16">
        <v>9.2934442635852696E-2</v>
      </c>
      <c r="H68" s="14">
        <v>24922.446950797599</v>
      </c>
      <c r="I68" s="16">
        <v>0.10175612309745399</v>
      </c>
      <c r="J68" s="14">
        <v>33993.745322049901</v>
      </c>
      <c r="K68" s="16">
        <v>0.11379061210590399</v>
      </c>
      <c r="L68" s="14">
        <v>30290.432567772001</v>
      </c>
      <c r="M68" s="16">
        <v>0.153244773471125</v>
      </c>
      <c r="N68" s="14">
        <v>107267.15034646601</v>
      </c>
      <c r="O68" s="16">
        <v>0.113395001418893</v>
      </c>
      <c r="P68" s="39"/>
    </row>
    <row r="69" spans="3:16" x14ac:dyDescent="0.3">
      <c r="C69" s="23" t="s">
        <v>76</v>
      </c>
      <c r="D69" s="14">
        <v>4682.2500428569901</v>
      </c>
      <c r="E69" s="16">
        <v>6.8903716266690701E-2</v>
      </c>
      <c r="F69" s="14">
        <v>8816.0000282175497</v>
      </c>
      <c r="G69" s="16">
        <v>6.4499428854353294E-2</v>
      </c>
      <c r="H69" s="14">
        <v>15540.041032896001</v>
      </c>
      <c r="I69" s="16">
        <v>6.3448598422324698E-2</v>
      </c>
      <c r="J69" s="14">
        <v>25569.6833256504</v>
      </c>
      <c r="K69" s="16">
        <v>8.5591919613888595E-2</v>
      </c>
      <c r="L69" s="14">
        <v>23310.201213313401</v>
      </c>
      <c r="M69" s="16">
        <v>0.117930521345582</v>
      </c>
      <c r="N69" s="14">
        <v>77918.175642934395</v>
      </c>
      <c r="O69" s="16">
        <v>8.2369407680262602E-2</v>
      </c>
      <c r="P69" s="39"/>
    </row>
    <row r="70" spans="3:16" x14ac:dyDescent="0.3">
      <c r="C70" s="23" t="s">
        <v>77</v>
      </c>
      <c r="D70" s="14">
        <v>3954.8481370054501</v>
      </c>
      <c r="E70" s="16">
        <v>5.8199312598820302E-2</v>
      </c>
      <c r="F70" s="14">
        <v>7130.8389258328398</v>
      </c>
      <c r="G70" s="16">
        <v>5.2170489620744699E-2</v>
      </c>
      <c r="H70" s="14">
        <v>12375.7197233766</v>
      </c>
      <c r="I70" s="16">
        <v>5.0528957372349498E-2</v>
      </c>
      <c r="J70" s="14">
        <v>23068.450301622001</v>
      </c>
      <c r="K70" s="16">
        <v>7.7219295940701302E-2</v>
      </c>
      <c r="L70" s="14">
        <v>19115.316211285499</v>
      </c>
      <c r="M70" s="16">
        <v>9.67078398789218E-2</v>
      </c>
      <c r="N70" s="14">
        <v>65645.173299122398</v>
      </c>
      <c r="O70" s="16">
        <v>6.9395285465814402E-2</v>
      </c>
      <c r="P70" s="39"/>
    </row>
    <row r="71" spans="3:16" x14ac:dyDescent="0.3">
      <c r="C71" s="23" t="s">
        <v>78</v>
      </c>
      <c r="D71" s="14">
        <v>2867.8039025312</v>
      </c>
      <c r="E71" s="16">
        <v>4.2202433573570203E-2</v>
      </c>
      <c r="F71" s="14">
        <v>4987.6186761873196</v>
      </c>
      <c r="G71" s="16">
        <v>3.6490307954596297E-2</v>
      </c>
      <c r="H71" s="14">
        <v>10196.657951261201</v>
      </c>
      <c r="I71" s="16">
        <v>4.1632042941833099E-2</v>
      </c>
      <c r="J71" s="14">
        <v>13058.4667604516</v>
      </c>
      <c r="K71" s="16">
        <v>4.3711892048345601E-2</v>
      </c>
      <c r="L71" s="14">
        <v>12385.826271329301</v>
      </c>
      <c r="M71" s="16">
        <v>6.2662133891809899E-2</v>
      </c>
      <c r="N71" s="14">
        <v>43496.3735617606</v>
      </c>
      <c r="O71" s="16">
        <v>4.5981191127214799E-2</v>
      </c>
      <c r="P71" s="39"/>
    </row>
    <row r="72" spans="3:16" x14ac:dyDescent="0.3">
      <c r="C72" s="23" t="s">
        <v>79</v>
      </c>
      <c r="D72" s="14">
        <v>3148.6005719504601</v>
      </c>
      <c r="E72" s="16">
        <v>4.6334620847039799E-2</v>
      </c>
      <c r="F72" s="14">
        <v>4290.2167447986803</v>
      </c>
      <c r="G72" s="16">
        <v>3.1387991018058697E-2</v>
      </c>
      <c r="H72" s="14">
        <v>7610.4699174285497</v>
      </c>
      <c r="I72" s="16">
        <v>3.1072868377498699E-2</v>
      </c>
      <c r="J72" s="14">
        <v>10530.318394335</v>
      </c>
      <c r="K72" s="16">
        <v>3.5249171999420598E-2</v>
      </c>
      <c r="L72" s="14">
        <v>7711.5816799376398</v>
      </c>
      <c r="M72" s="16">
        <v>3.9014285616491201E-2</v>
      </c>
      <c r="N72" s="14">
        <v>33291.187308450302</v>
      </c>
      <c r="O72" s="16">
        <v>3.5193013144146801E-2</v>
      </c>
      <c r="P72" s="39"/>
    </row>
    <row r="73" spans="3:16" x14ac:dyDescent="0.3">
      <c r="C73" s="23" t="s">
        <v>80</v>
      </c>
      <c r="D73" s="14">
        <v>2151.0596925279901</v>
      </c>
      <c r="E73" s="16">
        <v>3.1654867931022797E-2</v>
      </c>
      <c r="F73" s="14">
        <v>3456.6439384666401</v>
      </c>
      <c r="G73" s="16">
        <v>2.5289423669504901E-2</v>
      </c>
      <c r="H73" s="14">
        <v>5679.9827656498901</v>
      </c>
      <c r="I73" s="16">
        <v>2.31908619018804E-2</v>
      </c>
      <c r="J73" s="14">
        <v>6635.20801155348</v>
      </c>
      <c r="K73" s="16">
        <v>2.2210685346134199E-2</v>
      </c>
      <c r="L73" s="14">
        <v>3817.46171479336</v>
      </c>
      <c r="M73" s="16">
        <v>1.9313228835848E-2</v>
      </c>
      <c r="N73" s="14">
        <v>21740.356122991401</v>
      </c>
      <c r="O73" s="16">
        <v>2.29823175636833E-2</v>
      </c>
      <c r="P73" s="39"/>
    </row>
    <row r="74" spans="3:16" x14ac:dyDescent="0.3">
      <c r="C74" s="23" t="s">
        <v>81</v>
      </c>
      <c r="D74" s="14">
        <v>1194.8590479489401</v>
      </c>
      <c r="E74" s="16">
        <v>1.75834754797345E-2</v>
      </c>
      <c r="F74" s="14">
        <v>2564.9905477156699</v>
      </c>
      <c r="G74" s="16">
        <v>1.8765928404599199E-2</v>
      </c>
      <c r="H74" s="14">
        <v>2870.0954828191898</v>
      </c>
      <c r="I74" s="16">
        <v>1.17183433002292E-2</v>
      </c>
      <c r="J74" s="14">
        <v>4148.2458207777099</v>
      </c>
      <c r="K74" s="16">
        <v>1.3885831838772801E-2</v>
      </c>
      <c r="L74" s="14">
        <v>2315.4957716343301</v>
      </c>
      <c r="M74" s="16">
        <v>1.17145116433559E-2</v>
      </c>
      <c r="N74" s="14">
        <v>13093.6866708958</v>
      </c>
      <c r="O74" s="16">
        <v>1.38416897794814E-2</v>
      </c>
      <c r="P74" s="39"/>
    </row>
    <row r="75" spans="3:16" x14ac:dyDescent="0.3">
      <c r="C75" s="23" t="s">
        <v>82</v>
      </c>
      <c r="D75" s="14">
        <v>680.26041528956296</v>
      </c>
      <c r="E75" s="16">
        <v>1.00106722651601E-2</v>
      </c>
      <c r="F75" s="14">
        <v>1066.1138900154399</v>
      </c>
      <c r="G75" s="16">
        <v>7.7998793987744102E-3</v>
      </c>
      <c r="H75" s="14">
        <v>1361.9474790281899</v>
      </c>
      <c r="I75" s="16">
        <v>5.5607098132000998E-3</v>
      </c>
      <c r="J75" s="14">
        <v>1962.1263026418101</v>
      </c>
      <c r="K75" s="16">
        <v>6.5680186425907698E-3</v>
      </c>
      <c r="L75" s="14">
        <v>659.32752213777803</v>
      </c>
      <c r="M75" s="16">
        <v>3.3356571104495802E-3</v>
      </c>
      <c r="N75" s="14">
        <v>5729.7756091127803</v>
      </c>
      <c r="O75" s="16">
        <v>6.0571005310265198E-3</v>
      </c>
      <c r="P75" s="39"/>
    </row>
    <row r="76" spans="3:16" ht="27.9" customHeight="1" x14ac:dyDescent="0.3">
      <c r="C76" s="28" t="s">
        <v>147</v>
      </c>
      <c r="D76" s="26" t="s">
        <v>26</v>
      </c>
      <c r="E76" s="27" t="s">
        <v>16</v>
      </c>
      <c r="F76" s="26" t="s">
        <v>26</v>
      </c>
      <c r="G76" s="27" t="s">
        <v>16</v>
      </c>
      <c r="H76" s="26" t="s">
        <v>26</v>
      </c>
      <c r="I76" s="27" t="s">
        <v>16</v>
      </c>
      <c r="J76" s="26" t="s">
        <v>26</v>
      </c>
      <c r="K76" s="27" t="s">
        <v>16</v>
      </c>
      <c r="L76" s="26" t="s">
        <v>26</v>
      </c>
      <c r="M76" s="27" t="s">
        <v>16</v>
      </c>
      <c r="N76" s="26" t="s">
        <v>26</v>
      </c>
      <c r="O76" s="27" t="s">
        <v>16</v>
      </c>
      <c r="P76" s="39"/>
    </row>
    <row r="77" spans="3:16" x14ac:dyDescent="0.3">
      <c r="C77" s="23" t="s">
        <v>68</v>
      </c>
      <c r="D77" s="14">
        <v>8205.9401282114595</v>
      </c>
      <c r="E77" s="16">
        <v>8.9499189328950901E-2</v>
      </c>
      <c r="F77" s="14">
        <v>10135.597133043701</v>
      </c>
      <c r="G77" s="16">
        <v>6.5185854994134707E-2</v>
      </c>
      <c r="H77" s="14">
        <v>14583.1525526802</v>
      </c>
      <c r="I77" s="16">
        <v>5.0011688177369999E-2</v>
      </c>
      <c r="J77" s="14">
        <v>12643.556487448301</v>
      </c>
      <c r="K77" s="16">
        <v>3.8791984330565098E-2</v>
      </c>
      <c r="L77" s="14">
        <v>3758.2433975658701</v>
      </c>
      <c r="M77" s="16">
        <v>2.3181776267883199E-2</v>
      </c>
      <c r="N77" s="14">
        <v>49326.489698949597</v>
      </c>
      <c r="O77" s="16">
        <v>4.8037983008792001E-2</v>
      </c>
      <c r="P77" s="39"/>
    </row>
    <row r="78" spans="3:16" x14ac:dyDescent="0.3">
      <c r="C78" s="23" t="s">
        <v>69</v>
      </c>
      <c r="D78" s="14">
        <v>2604.0663614202199</v>
      </c>
      <c r="E78" s="16">
        <v>2.84015998976948E-2</v>
      </c>
      <c r="F78" s="14">
        <v>4993.3402980944902</v>
      </c>
      <c r="G78" s="16">
        <v>3.21140582380477E-2</v>
      </c>
      <c r="H78" s="14">
        <v>9283.6368420273793</v>
      </c>
      <c r="I78" s="16">
        <v>3.18374473021669E-2</v>
      </c>
      <c r="J78" s="14">
        <v>9178.5458087706593</v>
      </c>
      <c r="K78" s="16">
        <v>2.8160905955905001E-2</v>
      </c>
      <c r="L78" s="14">
        <v>4017.2826313253599</v>
      </c>
      <c r="M78" s="16">
        <v>2.47795944308861E-2</v>
      </c>
      <c r="N78" s="14">
        <v>30076.871941638099</v>
      </c>
      <c r="O78" s="16">
        <v>2.9291203815802701E-2</v>
      </c>
      <c r="P78" s="39"/>
    </row>
    <row r="79" spans="3:16" x14ac:dyDescent="0.3">
      <c r="C79" s="23" t="s">
        <v>70</v>
      </c>
      <c r="D79" s="14">
        <v>4090.4102252162002</v>
      </c>
      <c r="E79" s="16">
        <v>4.4612609092907499E-2</v>
      </c>
      <c r="F79" s="14">
        <v>4455.70989896227</v>
      </c>
      <c r="G79" s="16">
        <v>2.86563539924817E-2</v>
      </c>
      <c r="H79" s="14">
        <v>10721.8712117629</v>
      </c>
      <c r="I79" s="16">
        <v>3.6769750421492699E-2</v>
      </c>
      <c r="J79" s="14">
        <v>11332.960048929999</v>
      </c>
      <c r="K79" s="16">
        <v>3.4770913474657501E-2</v>
      </c>
      <c r="L79" s="14">
        <v>4028.32640456632</v>
      </c>
      <c r="M79" s="16">
        <v>2.4847715159998798E-2</v>
      </c>
      <c r="N79" s="14">
        <v>34629.277789437598</v>
      </c>
      <c r="O79" s="16">
        <v>3.3724691706394999E-2</v>
      </c>
      <c r="P79" s="39"/>
    </row>
    <row r="80" spans="3:16" x14ac:dyDescent="0.3">
      <c r="C80" s="23" t="s">
        <v>71</v>
      </c>
      <c r="D80" s="14">
        <v>7438.9567703626399</v>
      </c>
      <c r="E80" s="16">
        <v>8.11339822126729E-2</v>
      </c>
      <c r="F80" s="14">
        <v>14121.527713387</v>
      </c>
      <c r="G80" s="16">
        <v>9.0820880678005297E-2</v>
      </c>
      <c r="H80" s="14">
        <v>22664.026500702701</v>
      </c>
      <c r="I80" s="16">
        <v>7.7724361869098896E-2</v>
      </c>
      <c r="J80" s="14">
        <v>19060.793506848298</v>
      </c>
      <c r="K80" s="16">
        <v>5.84808557449659E-2</v>
      </c>
      <c r="L80" s="14">
        <v>7779.6968888048896</v>
      </c>
      <c r="M80" s="16">
        <v>4.7987097595921797E-2</v>
      </c>
      <c r="N80" s="14">
        <v>71065.001380105503</v>
      </c>
      <c r="O80" s="16">
        <v>6.9208641232177098E-2</v>
      </c>
      <c r="P80" s="39"/>
    </row>
    <row r="81" spans="3:16" x14ac:dyDescent="0.3">
      <c r="C81" s="23" t="s">
        <v>72</v>
      </c>
      <c r="D81" s="14">
        <v>10753.936724559901</v>
      </c>
      <c r="E81" s="16">
        <v>0.117289256795092</v>
      </c>
      <c r="F81" s="14">
        <v>26555.556434436701</v>
      </c>
      <c r="G81" s="16">
        <v>0.17078881769878601</v>
      </c>
      <c r="H81" s="14">
        <v>51034.791198923398</v>
      </c>
      <c r="I81" s="16">
        <v>0.17501949968757999</v>
      </c>
      <c r="J81" s="14">
        <v>51149.953741550802</v>
      </c>
      <c r="K81" s="16">
        <v>0.15693434090488301</v>
      </c>
      <c r="L81" s="14">
        <v>19715.5491452483</v>
      </c>
      <c r="M81" s="16">
        <v>0.12161039106185</v>
      </c>
      <c r="N81" s="14">
        <v>159209.78724471899</v>
      </c>
      <c r="O81" s="16">
        <v>0.15505090877484601</v>
      </c>
      <c r="P81" s="39"/>
    </row>
    <row r="82" spans="3:16" x14ac:dyDescent="0.3">
      <c r="C82" s="23" t="s">
        <v>73</v>
      </c>
      <c r="D82" s="14">
        <v>12152.176371875301</v>
      </c>
      <c r="E82" s="16">
        <v>0.13253934550730401</v>
      </c>
      <c r="F82" s="14">
        <v>24467.298249555399</v>
      </c>
      <c r="G82" s="16">
        <v>0.15735844024364901</v>
      </c>
      <c r="H82" s="14">
        <v>53412.885850726401</v>
      </c>
      <c r="I82" s="16">
        <v>0.18317497414707001</v>
      </c>
      <c r="J82" s="14">
        <v>58675.133484899903</v>
      </c>
      <c r="K82" s="16">
        <v>0.18002251668663299</v>
      </c>
      <c r="L82" s="14">
        <v>25953.920976314701</v>
      </c>
      <c r="M82" s="16">
        <v>0.16009021388474401</v>
      </c>
      <c r="N82" s="14">
        <v>174661.414933372</v>
      </c>
      <c r="O82" s="16">
        <v>0.17009890900547001</v>
      </c>
      <c r="P82" s="39"/>
    </row>
    <row r="83" spans="3:16" x14ac:dyDescent="0.3">
      <c r="C83" s="23" t="s">
        <v>74</v>
      </c>
      <c r="D83" s="14">
        <v>9012.9802628336402</v>
      </c>
      <c r="E83" s="16">
        <v>9.83012810668972E-2</v>
      </c>
      <c r="F83" s="14">
        <v>19151.198714348899</v>
      </c>
      <c r="G83" s="16">
        <v>0.123168595394094</v>
      </c>
      <c r="H83" s="14">
        <v>36934.117004325701</v>
      </c>
      <c r="I83" s="16">
        <v>0.126662430229282</v>
      </c>
      <c r="J83" s="14">
        <v>47380.419315781997</v>
      </c>
      <c r="K83" s="16">
        <v>0.14536894626903801</v>
      </c>
      <c r="L83" s="14">
        <v>27037.384249752398</v>
      </c>
      <c r="M83" s="16">
        <v>0.166773283750727</v>
      </c>
      <c r="N83" s="14">
        <v>139516.09954704301</v>
      </c>
      <c r="O83" s="16">
        <v>0.13587165963761</v>
      </c>
      <c r="P83" s="39"/>
    </row>
    <row r="84" spans="3:16" x14ac:dyDescent="0.3">
      <c r="C84" s="23" t="s">
        <v>75</v>
      </c>
      <c r="D84" s="14">
        <v>6824.6661779456599</v>
      </c>
      <c r="E84" s="16">
        <v>7.4434139272714195E-2</v>
      </c>
      <c r="F84" s="14">
        <v>11809.686995632999</v>
      </c>
      <c r="G84" s="16">
        <v>7.5952559471182304E-2</v>
      </c>
      <c r="H84" s="14">
        <v>23310.240322235499</v>
      </c>
      <c r="I84" s="16">
        <v>7.9940497510666106E-2</v>
      </c>
      <c r="J84" s="14">
        <v>31681.958514473299</v>
      </c>
      <c r="K84" s="16">
        <v>9.7204140265053807E-2</v>
      </c>
      <c r="L84" s="14">
        <v>21583.172338907701</v>
      </c>
      <c r="M84" s="16">
        <v>0.13313035356778199</v>
      </c>
      <c r="N84" s="14">
        <v>95209.724349195094</v>
      </c>
      <c r="O84" s="16">
        <v>9.2722655686074407E-2</v>
      </c>
      <c r="P84" s="39"/>
    </row>
    <row r="85" spans="3:16" x14ac:dyDescent="0.3">
      <c r="C85" s="23" t="s">
        <v>76</v>
      </c>
      <c r="D85" s="14">
        <v>6462.32426275745</v>
      </c>
      <c r="E85" s="16">
        <v>7.0482208456432202E-2</v>
      </c>
      <c r="F85" s="14">
        <v>8916.0912029772298</v>
      </c>
      <c r="G85" s="16">
        <v>5.7342751555992097E-2</v>
      </c>
      <c r="H85" s="14">
        <v>19229.0178896793</v>
      </c>
      <c r="I85" s="16">
        <v>6.5944290384520807E-2</v>
      </c>
      <c r="J85" s="14">
        <v>23992.9904633683</v>
      </c>
      <c r="K85" s="16">
        <v>7.3613441836745105E-2</v>
      </c>
      <c r="L85" s="14">
        <v>15682.3862582029</v>
      </c>
      <c r="M85" s="16">
        <v>9.6732843279827396E-2</v>
      </c>
      <c r="N85" s="14">
        <v>74282.810076985101</v>
      </c>
      <c r="O85" s="16">
        <v>7.2342394322041495E-2</v>
      </c>
      <c r="P85" s="39"/>
    </row>
    <row r="86" spans="3:16" x14ac:dyDescent="0.3">
      <c r="C86" s="23" t="s">
        <v>77</v>
      </c>
      <c r="D86" s="14">
        <v>6258.69331447074</v>
      </c>
      <c r="E86" s="16">
        <v>6.8261280139969099E-2</v>
      </c>
      <c r="F86" s="14">
        <v>8005.4073273807298</v>
      </c>
      <c r="G86" s="16">
        <v>5.1485799441489198E-2</v>
      </c>
      <c r="H86" s="14">
        <v>15549.9348498831</v>
      </c>
      <c r="I86" s="16">
        <v>5.3327186291268799E-2</v>
      </c>
      <c r="J86" s="14">
        <v>21169.358805020202</v>
      </c>
      <c r="K86" s="16">
        <v>6.4950193078006493E-2</v>
      </c>
      <c r="L86" s="14">
        <v>11925.5475081895</v>
      </c>
      <c r="M86" s="16">
        <v>7.35597312260068E-2</v>
      </c>
      <c r="N86" s="14">
        <v>62908.941804944101</v>
      </c>
      <c r="O86" s="16">
        <v>6.1265634266112E-2</v>
      </c>
      <c r="P86" s="39"/>
    </row>
    <row r="87" spans="3:16" x14ac:dyDescent="0.3">
      <c r="C87" s="23" t="s">
        <v>78</v>
      </c>
      <c r="D87" s="14">
        <v>5494.50821811071</v>
      </c>
      <c r="E87" s="16">
        <v>5.9926592638855698E-2</v>
      </c>
      <c r="F87" s="14">
        <v>7522.8218182661803</v>
      </c>
      <c r="G87" s="16">
        <v>4.8382109682860698E-2</v>
      </c>
      <c r="H87" s="14">
        <v>13069.2593882986</v>
      </c>
      <c r="I87" s="16">
        <v>4.4819919621332298E-2</v>
      </c>
      <c r="J87" s="14">
        <v>14162.197459909999</v>
      </c>
      <c r="K87" s="16">
        <v>4.3451361371033698E-2</v>
      </c>
      <c r="L87" s="14">
        <v>7714.5896893347199</v>
      </c>
      <c r="M87" s="16">
        <v>4.7585500261240497E-2</v>
      </c>
      <c r="N87" s="14">
        <v>47963.376573920199</v>
      </c>
      <c r="O87" s="16">
        <v>4.6710477128303202E-2</v>
      </c>
      <c r="P87" s="39"/>
    </row>
    <row r="88" spans="3:16" x14ac:dyDescent="0.3">
      <c r="C88" s="23" t="s">
        <v>79</v>
      </c>
      <c r="D88" s="14">
        <v>5567.7979431837603</v>
      </c>
      <c r="E88" s="16">
        <v>6.07259368794539E-2</v>
      </c>
      <c r="F88" s="14">
        <v>6645.9367568689604</v>
      </c>
      <c r="G88" s="16">
        <v>4.2742530513675998E-2</v>
      </c>
      <c r="H88" s="14">
        <v>9548.4655790580691</v>
      </c>
      <c r="I88" s="16">
        <v>3.2745655055527602E-2</v>
      </c>
      <c r="J88" s="14">
        <v>12311.143543779301</v>
      </c>
      <c r="K88" s="16">
        <v>3.7772100588606201E-2</v>
      </c>
      <c r="L88" s="14">
        <v>7274.2917982424897</v>
      </c>
      <c r="M88" s="16">
        <v>4.4869633798431903E-2</v>
      </c>
      <c r="N88" s="14">
        <v>41347.635621132598</v>
      </c>
      <c r="O88" s="16">
        <v>4.0267552577616002E-2</v>
      </c>
      <c r="P88" s="39"/>
    </row>
    <row r="89" spans="3:16" x14ac:dyDescent="0.3">
      <c r="C89" s="23" t="s">
        <v>80</v>
      </c>
      <c r="D89" s="14">
        <v>3404.1946975425999</v>
      </c>
      <c r="E89" s="16">
        <v>3.71283071759849E-2</v>
      </c>
      <c r="F89" s="14">
        <v>5079.1586632561202</v>
      </c>
      <c r="G89" s="16">
        <v>3.2665988571685602E-2</v>
      </c>
      <c r="H89" s="14">
        <v>6816.6499349510996</v>
      </c>
      <c r="I89" s="16">
        <v>2.3377124372082898E-2</v>
      </c>
      <c r="J89" s="14">
        <v>7701.5542761690203</v>
      </c>
      <c r="K89" s="16">
        <v>2.3629314512790201E-2</v>
      </c>
      <c r="L89" s="14">
        <v>3267.4508604040602</v>
      </c>
      <c r="M89" s="16">
        <v>2.0154446319588501E-2</v>
      </c>
      <c r="N89" s="14">
        <v>26269.008432322898</v>
      </c>
      <c r="O89" s="16">
        <v>2.5582809326823299E-2</v>
      </c>
      <c r="P89" s="39"/>
    </row>
    <row r="90" spans="3:16" x14ac:dyDescent="0.3">
      <c r="C90" s="23" t="s">
        <v>81</v>
      </c>
      <c r="D90" s="14">
        <v>2315.2330044176401</v>
      </c>
      <c r="E90" s="16">
        <v>2.5251400054776298E-2</v>
      </c>
      <c r="F90" s="14">
        <v>1875.81417491146</v>
      </c>
      <c r="G90" s="16">
        <v>1.20640697530369E-2</v>
      </c>
      <c r="H90" s="14">
        <v>3433.7811936376202</v>
      </c>
      <c r="I90" s="16">
        <v>1.17758621604737E-2</v>
      </c>
      <c r="J90" s="14">
        <v>3450.2949373679598</v>
      </c>
      <c r="K90" s="16">
        <v>1.0585928672765201E-2</v>
      </c>
      <c r="L90" s="14">
        <v>1650.4439419787</v>
      </c>
      <c r="M90" s="16">
        <v>1.01803470819409E-2</v>
      </c>
      <c r="N90" s="14">
        <v>12725.5672523134</v>
      </c>
      <c r="O90" s="16">
        <v>1.23931499519798E-2</v>
      </c>
      <c r="P90" s="39"/>
    </row>
    <row r="91" spans="3:16" x14ac:dyDescent="0.3">
      <c r="C91" s="23" t="s">
        <v>82</v>
      </c>
      <c r="D91" s="14">
        <v>1101.42789978668</v>
      </c>
      <c r="E91" s="16">
        <v>1.2012871480294699E-2</v>
      </c>
      <c r="F91" s="14">
        <v>1752.5311087503401</v>
      </c>
      <c r="G91" s="16">
        <v>1.12711897708787E-2</v>
      </c>
      <c r="H91" s="14">
        <v>2003.0564795709199</v>
      </c>
      <c r="I91" s="16">
        <v>6.8693127700669796E-3</v>
      </c>
      <c r="J91" s="14">
        <v>2041.33167161356</v>
      </c>
      <c r="K91" s="16">
        <v>6.2630563083521003E-3</v>
      </c>
      <c r="L91" s="14">
        <v>732.31045805669805</v>
      </c>
      <c r="M91" s="16">
        <v>4.5170723131707198E-3</v>
      </c>
      <c r="N91" s="14">
        <v>7630.6576177781999</v>
      </c>
      <c r="O91" s="16">
        <v>7.4313295599573899E-3</v>
      </c>
      <c r="P91" s="39"/>
    </row>
    <row r="92" spans="3:16" x14ac:dyDescent="0.3">
      <c r="C92" s="28" t="s">
        <v>83</v>
      </c>
      <c r="D92" s="26" t="s">
        <v>26</v>
      </c>
      <c r="E92" s="27" t="s">
        <v>16</v>
      </c>
      <c r="F92" s="26" t="s">
        <v>26</v>
      </c>
      <c r="G92" s="27" t="s">
        <v>16</v>
      </c>
      <c r="H92" s="26" t="s">
        <v>26</v>
      </c>
      <c r="I92" s="27" t="s">
        <v>16</v>
      </c>
      <c r="J92" s="26" t="s">
        <v>26</v>
      </c>
      <c r="K92" s="27" t="s">
        <v>16</v>
      </c>
      <c r="L92" s="26" t="s">
        <v>26</v>
      </c>
      <c r="M92" s="27" t="s">
        <v>16</v>
      </c>
      <c r="N92" s="26" t="s">
        <v>26</v>
      </c>
      <c r="O92" s="27" t="s">
        <v>16</v>
      </c>
      <c r="P92" s="39"/>
    </row>
    <row r="93" spans="3:16" x14ac:dyDescent="0.3">
      <c r="C93" s="23" t="s">
        <v>68</v>
      </c>
      <c r="D93" s="14">
        <v>16263.595440082399</v>
      </c>
      <c r="E93" s="16">
        <v>0.10187616305177601</v>
      </c>
      <c r="F93" s="14">
        <v>21439.3853268723</v>
      </c>
      <c r="G93" s="16">
        <v>7.3379565684903503E-2</v>
      </c>
      <c r="H93" s="14">
        <v>29466.7486357899</v>
      </c>
      <c r="I93" s="16">
        <v>5.4922178890641202E-2</v>
      </c>
      <c r="J93" s="14">
        <v>24051.822729379401</v>
      </c>
      <c r="K93" s="16">
        <v>3.8503144626187098E-2</v>
      </c>
      <c r="L93" s="14">
        <v>6929.5881597580201</v>
      </c>
      <c r="M93" s="16">
        <v>1.9260569767914602E-2</v>
      </c>
      <c r="N93" s="14">
        <v>98151.140291882097</v>
      </c>
      <c r="O93" s="16">
        <v>4.9752633969473298E-2</v>
      </c>
      <c r="P93" s="39"/>
    </row>
    <row r="94" spans="3:16" x14ac:dyDescent="0.3">
      <c r="C94" s="23" t="s">
        <v>69</v>
      </c>
      <c r="D94" s="14">
        <v>5342.2706565754897</v>
      </c>
      <c r="E94" s="16">
        <v>3.3464312272221797E-2</v>
      </c>
      <c r="F94" s="14">
        <v>9880.2260594151903</v>
      </c>
      <c r="G94" s="16">
        <v>3.3816580375549403E-2</v>
      </c>
      <c r="H94" s="14">
        <v>16682.0889867716</v>
      </c>
      <c r="I94" s="16">
        <v>3.10932396012038E-2</v>
      </c>
      <c r="J94" s="14">
        <v>17052.715305894399</v>
      </c>
      <c r="K94" s="16">
        <v>2.72986863024741E-2</v>
      </c>
      <c r="L94" s="14">
        <v>7686.4789764164898</v>
      </c>
      <c r="M94" s="16">
        <v>2.1364323706078402E-2</v>
      </c>
      <c r="N94" s="14">
        <v>56643.779985073103</v>
      </c>
      <c r="O94" s="16">
        <v>2.8712628746482401E-2</v>
      </c>
      <c r="P94" s="39"/>
    </row>
    <row r="95" spans="3:16" x14ac:dyDescent="0.3">
      <c r="C95" s="23" t="s">
        <v>70</v>
      </c>
      <c r="D95" s="14">
        <v>6893.9720710005704</v>
      </c>
      <c r="E95" s="16">
        <v>4.3184265457606799E-2</v>
      </c>
      <c r="F95" s="14">
        <v>8517.9264128449995</v>
      </c>
      <c r="G95" s="16">
        <v>2.9153902090984899E-2</v>
      </c>
      <c r="H95" s="14">
        <v>18291.388095692299</v>
      </c>
      <c r="I95" s="16">
        <v>3.4092763391261299E-2</v>
      </c>
      <c r="J95" s="14">
        <v>19672.502763411201</v>
      </c>
      <c r="K95" s="16">
        <v>3.1492549549413398E-2</v>
      </c>
      <c r="L95" s="14">
        <v>8071.3558547737503</v>
      </c>
      <c r="M95" s="16">
        <v>2.2434076741432801E-2</v>
      </c>
      <c r="N95" s="14">
        <v>61447.145197722901</v>
      </c>
      <c r="O95" s="16">
        <v>3.11474458106142E-2</v>
      </c>
      <c r="P95" s="39"/>
    </row>
    <row r="96" spans="3:16" x14ac:dyDescent="0.3">
      <c r="C96" s="23" t="s">
        <v>71</v>
      </c>
      <c r="D96" s="14">
        <v>12401.5255875682</v>
      </c>
      <c r="E96" s="16">
        <v>7.7683919739918506E-2</v>
      </c>
      <c r="F96" s="14">
        <v>25023.092735867998</v>
      </c>
      <c r="G96" s="16">
        <v>8.5645350790424402E-2</v>
      </c>
      <c r="H96" s="14">
        <v>37505.309015888903</v>
      </c>
      <c r="I96" s="16">
        <v>6.9905007728525898E-2</v>
      </c>
      <c r="J96" s="14">
        <v>33635.676316909798</v>
      </c>
      <c r="K96" s="16">
        <v>5.3845370656571898E-2</v>
      </c>
      <c r="L96" s="14">
        <v>12897.783637296099</v>
      </c>
      <c r="M96" s="16">
        <v>3.5848979170254598E-2</v>
      </c>
      <c r="N96" s="14">
        <v>121463.38729353101</v>
      </c>
      <c r="O96" s="16">
        <v>6.156956944908E-2</v>
      </c>
      <c r="P96" s="39"/>
    </row>
    <row r="97" spans="3:16" x14ac:dyDescent="0.3">
      <c r="C97" s="23" t="s">
        <v>72</v>
      </c>
      <c r="D97" s="14">
        <v>17919.7541240836</v>
      </c>
      <c r="E97" s="16">
        <v>0.11225044300435599</v>
      </c>
      <c r="F97" s="14">
        <v>46676.601387666502</v>
      </c>
      <c r="G97" s="16">
        <v>0.159757786207671</v>
      </c>
      <c r="H97" s="14">
        <v>87278.857740873806</v>
      </c>
      <c r="I97" s="16">
        <v>0.16267641528637899</v>
      </c>
      <c r="J97" s="14">
        <v>87916.660068558398</v>
      </c>
      <c r="K97" s="16">
        <v>0.14074059649276199</v>
      </c>
      <c r="L97" s="14">
        <v>36605.078767382103</v>
      </c>
      <c r="M97" s="16">
        <v>0.101742651540751</v>
      </c>
      <c r="N97" s="14">
        <v>276396.95208856498</v>
      </c>
      <c r="O97" s="16">
        <v>0.14010511081833801</v>
      </c>
      <c r="P97" s="39"/>
    </row>
    <row r="98" spans="3:16" x14ac:dyDescent="0.3">
      <c r="C98" s="23" t="s">
        <v>73</v>
      </c>
      <c r="D98" s="14">
        <v>22185.508039888002</v>
      </c>
      <c r="E98" s="16">
        <v>0.138971388140153</v>
      </c>
      <c r="F98" s="14">
        <v>46896.605369769699</v>
      </c>
      <c r="G98" s="16">
        <v>0.16051078338597299</v>
      </c>
      <c r="H98" s="14">
        <v>99505.625999134994</v>
      </c>
      <c r="I98" s="16">
        <v>0.18546551773655601</v>
      </c>
      <c r="J98" s="14">
        <v>113365.832187597</v>
      </c>
      <c r="K98" s="16">
        <v>0.18148067535252899</v>
      </c>
      <c r="L98" s="14">
        <v>53476.327413418599</v>
      </c>
      <c r="M98" s="16">
        <v>0.14863575025416201</v>
      </c>
      <c r="N98" s="14">
        <v>335429.89900980802</v>
      </c>
      <c r="O98" s="16">
        <v>0.17002880392651601</v>
      </c>
      <c r="P98" s="39"/>
    </row>
    <row r="99" spans="3:16" x14ac:dyDescent="0.3">
      <c r="C99" s="23" t="s">
        <v>74</v>
      </c>
      <c r="D99" s="14">
        <v>17167.7471995665</v>
      </c>
      <c r="E99" s="16">
        <v>0.107539825334332</v>
      </c>
      <c r="F99" s="14">
        <v>37114.755846289503</v>
      </c>
      <c r="G99" s="16">
        <v>0.12703091170661199</v>
      </c>
      <c r="H99" s="14">
        <v>74270.415992816605</v>
      </c>
      <c r="I99" s="16">
        <v>0.138430375331108</v>
      </c>
      <c r="J99" s="14">
        <v>93499.362706118103</v>
      </c>
      <c r="K99" s="16">
        <v>0.14967761592274501</v>
      </c>
      <c r="L99" s="14">
        <v>64678.608916856203</v>
      </c>
      <c r="M99" s="16">
        <v>0.179772135199774</v>
      </c>
      <c r="N99" s="14">
        <v>286730.89066164702</v>
      </c>
      <c r="O99" s="16">
        <v>0.14534336543016099</v>
      </c>
      <c r="P99" s="39"/>
    </row>
    <row r="100" spans="3:16" x14ac:dyDescent="0.3">
      <c r="C100" s="23" t="s">
        <v>75</v>
      </c>
      <c r="D100" s="14">
        <v>12182.5978243929</v>
      </c>
      <c r="E100" s="16">
        <v>7.6312542753815896E-2</v>
      </c>
      <c r="F100" s="14">
        <v>24512.280855032099</v>
      </c>
      <c r="G100" s="16">
        <v>8.3897019231895895E-2</v>
      </c>
      <c r="H100" s="14">
        <v>48232.687273033102</v>
      </c>
      <c r="I100" s="16">
        <v>8.9899442640522007E-2</v>
      </c>
      <c r="J100" s="14">
        <v>65675.7038365232</v>
      </c>
      <c r="K100" s="16">
        <v>0.105136361251966</v>
      </c>
      <c r="L100" s="14">
        <v>51873.604906679699</v>
      </c>
      <c r="M100" s="16">
        <v>0.144181034050547</v>
      </c>
      <c r="N100" s="14">
        <v>202476.87469566101</v>
      </c>
      <c r="O100" s="16">
        <v>0.10263515843075</v>
      </c>
      <c r="P100" s="39"/>
    </row>
    <row r="101" spans="3:16" x14ac:dyDescent="0.3">
      <c r="C101" s="23" t="s">
        <v>76</v>
      </c>
      <c r="D101" s="14">
        <v>11144.5743056144</v>
      </c>
      <c r="E101" s="16">
        <v>6.9810299529662501E-2</v>
      </c>
      <c r="F101" s="14">
        <v>17732.091231194801</v>
      </c>
      <c r="G101" s="16">
        <v>6.06907862978356E-2</v>
      </c>
      <c r="H101" s="14">
        <v>34769.058922575299</v>
      </c>
      <c r="I101" s="16">
        <v>6.4804994185397105E-2</v>
      </c>
      <c r="J101" s="14">
        <v>49562.6737890187</v>
      </c>
      <c r="K101" s="16">
        <v>7.9341961664639304E-2</v>
      </c>
      <c r="L101" s="14">
        <v>38992.587471516301</v>
      </c>
      <c r="M101" s="16">
        <v>0.108378656005565</v>
      </c>
      <c r="N101" s="14">
        <v>152200.98571991999</v>
      </c>
      <c r="O101" s="16">
        <v>7.7150402020775E-2</v>
      </c>
      <c r="P101" s="39"/>
    </row>
    <row r="102" spans="3:16" x14ac:dyDescent="0.3">
      <c r="C102" s="23" t="s">
        <v>77</v>
      </c>
      <c r="D102" s="14">
        <v>10213.5414514762</v>
      </c>
      <c r="E102" s="16">
        <v>6.3978252415345702E-2</v>
      </c>
      <c r="F102" s="14">
        <v>15136.2462532136</v>
      </c>
      <c r="G102" s="16">
        <v>5.1806111006755903E-2</v>
      </c>
      <c r="H102" s="14">
        <v>27925.654573259599</v>
      </c>
      <c r="I102" s="16">
        <v>5.20497804175096E-2</v>
      </c>
      <c r="J102" s="14">
        <v>44237.809106642198</v>
      </c>
      <c r="K102" s="16">
        <v>7.0817699811919793E-2</v>
      </c>
      <c r="L102" s="14">
        <v>31040.863719474899</v>
      </c>
      <c r="M102" s="16">
        <v>8.6277092886592605E-2</v>
      </c>
      <c r="N102" s="14">
        <v>128554.115104066</v>
      </c>
      <c r="O102" s="16">
        <v>6.5163846441539094E-2</v>
      </c>
      <c r="P102" s="39"/>
    </row>
    <row r="103" spans="3:16" x14ac:dyDescent="0.3">
      <c r="C103" s="23" t="s">
        <v>78</v>
      </c>
      <c r="D103" s="14">
        <v>8362.3121206419091</v>
      </c>
      <c r="E103" s="16">
        <v>5.2382037922116403E-2</v>
      </c>
      <c r="F103" s="14">
        <v>12510.4404944535</v>
      </c>
      <c r="G103" s="16">
        <v>4.2818890374584799E-2</v>
      </c>
      <c r="H103" s="14">
        <v>23265.917339559801</v>
      </c>
      <c r="I103" s="16">
        <v>4.33646375435583E-2</v>
      </c>
      <c r="J103" s="14">
        <v>27220.664220361599</v>
      </c>
      <c r="K103" s="16">
        <v>4.3575956096550801E-2</v>
      </c>
      <c r="L103" s="14">
        <v>20100.415960663999</v>
      </c>
      <c r="M103" s="16">
        <v>5.58684665017656E-2</v>
      </c>
      <c r="N103" s="14">
        <v>91459.750135680806</v>
      </c>
      <c r="O103" s="16">
        <v>4.6360780505535999E-2</v>
      </c>
      <c r="P103" s="39"/>
    </row>
    <row r="104" spans="3:16" x14ac:dyDescent="0.3">
      <c r="C104" s="23" t="s">
        <v>79</v>
      </c>
      <c r="D104" s="14">
        <v>8716.3985151342295</v>
      </c>
      <c r="E104" s="16">
        <v>5.4600056895387897E-2</v>
      </c>
      <c r="F104" s="14">
        <v>10936.153501667601</v>
      </c>
      <c r="G104" s="16">
        <v>3.7430653070541199E-2</v>
      </c>
      <c r="H104" s="14">
        <v>17158.9354964866</v>
      </c>
      <c r="I104" s="16">
        <v>3.1982019345235001E-2</v>
      </c>
      <c r="J104" s="14">
        <v>22841.4619381142</v>
      </c>
      <c r="K104" s="16">
        <v>3.6565549412705699E-2</v>
      </c>
      <c r="L104" s="14">
        <v>14985.873478180099</v>
      </c>
      <c r="M104" s="16">
        <v>4.16527584331517E-2</v>
      </c>
      <c r="N104" s="14">
        <v>74638.822929582806</v>
      </c>
      <c r="O104" s="16">
        <v>3.7834283189015598E-2</v>
      </c>
      <c r="P104" s="39"/>
    </row>
    <row r="105" spans="3:16" x14ac:dyDescent="0.3">
      <c r="C105" s="23" t="s">
        <v>80</v>
      </c>
      <c r="D105" s="14">
        <v>5555.2543900705896</v>
      </c>
      <c r="E105" s="16">
        <v>3.4798455490482702E-2</v>
      </c>
      <c r="F105" s="14">
        <v>8535.8026017227603</v>
      </c>
      <c r="G105" s="16">
        <v>2.9215086073452301E-2</v>
      </c>
      <c r="H105" s="14">
        <v>12496.632700601</v>
      </c>
      <c r="I105" s="16">
        <v>2.3292094597753499E-2</v>
      </c>
      <c r="J105" s="14">
        <v>14336.7622877225</v>
      </c>
      <c r="K105" s="16">
        <v>2.2950877280546501E-2</v>
      </c>
      <c r="L105" s="14">
        <v>7084.9125751974198</v>
      </c>
      <c r="M105" s="16">
        <v>1.96922890376981E-2</v>
      </c>
      <c r="N105" s="14">
        <v>48009.3645553143</v>
      </c>
      <c r="O105" s="16">
        <v>2.43358593157895E-2</v>
      </c>
      <c r="P105" s="39"/>
    </row>
    <row r="106" spans="3:16" x14ac:dyDescent="0.3">
      <c r="C106" s="23" t="s">
        <v>81</v>
      </c>
      <c r="D106" s="14">
        <v>3510.09205236658</v>
      </c>
      <c r="E106" s="16">
        <v>2.1987432703369499E-2</v>
      </c>
      <c r="F106" s="14">
        <v>4440.8047226271201</v>
      </c>
      <c r="G106" s="16">
        <v>1.5199331364664E-2</v>
      </c>
      <c r="H106" s="14">
        <v>6303.8766764568099</v>
      </c>
      <c r="I106" s="16">
        <v>1.17496045053435E-2</v>
      </c>
      <c r="J106" s="14">
        <v>7598.5407581456702</v>
      </c>
      <c r="K106" s="16">
        <v>1.2164055799458701E-2</v>
      </c>
      <c r="L106" s="14">
        <v>3965.9397136130401</v>
      </c>
      <c r="M106" s="16">
        <v>1.1023203224829799E-2</v>
      </c>
      <c r="N106" s="14">
        <v>25819.253923209199</v>
      </c>
      <c r="O106" s="16">
        <v>1.3087732714935799E-2</v>
      </c>
      <c r="P106" s="39"/>
    </row>
    <row r="107" spans="3:16" x14ac:dyDescent="0.3">
      <c r="C107" s="23" t="s">
        <v>82</v>
      </c>
      <c r="D107" s="14">
        <v>1781.6883150762501</v>
      </c>
      <c r="E107" s="16">
        <v>1.11606052894557E-2</v>
      </c>
      <c r="F107" s="14">
        <v>2818.6449987657802</v>
      </c>
      <c r="G107" s="16">
        <v>9.6472423381520397E-3</v>
      </c>
      <c r="H107" s="14">
        <v>3365.0039585990999</v>
      </c>
      <c r="I107" s="16">
        <v>6.2719287990064803E-3</v>
      </c>
      <c r="J107" s="14">
        <v>4003.4579742553701</v>
      </c>
      <c r="K107" s="16">
        <v>6.4088997795301002E-3</v>
      </c>
      <c r="L107" s="14">
        <v>1391.63798019448</v>
      </c>
      <c r="M107" s="16">
        <v>3.8680134794838099E-3</v>
      </c>
      <c r="N107" s="14">
        <v>13360.433226891</v>
      </c>
      <c r="O107" s="16">
        <v>6.7723792309937504E-3</v>
      </c>
      <c r="P107" s="39"/>
    </row>
    <row r="108" spans="3:16" x14ac:dyDescent="0.3">
      <c r="C108" s="28" t="s">
        <v>84</v>
      </c>
      <c r="D108" s="26" t="s">
        <v>26</v>
      </c>
      <c r="E108" s="27" t="s">
        <v>16</v>
      </c>
      <c r="F108" s="26" t="s">
        <v>26</v>
      </c>
      <c r="G108" s="27" t="s">
        <v>16</v>
      </c>
      <c r="H108" s="26" t="s">
        <v>26</v>
      </c>
      <c r="I108" s="27" t="s">
        <v>16</v>
      </c>
      <c r="J108" s="26" t="s">
        <v>26</v>
      </c>
      <c r="K108" s="27" t="s">
        <v>16</v>
      </c>
      <c r="L108" s="26" t="s">
        <v>26</v>
      </c>
      <c r="M108" s="27" t="s">
        <v>16</v>
      </c>
      <c r="N108" s="26" t="s">
        <v>26</v>
      </c>
      <c r="O108" s="27" t="s">
        <v>16</v>
      </c>
      <c r="P108" s="39"/>
    </row>
    <row r="109" spans="3:16" x14ac:dyDescent="0.3">
      <c r="C109" s="23" t="s">
        <v>145</v>
      </c>
      <c r="D109" s="14">
        <v>91687.312362694604</v>
      </c>
      <c r="E109" s="16">
        <v>0.57433496906964598</v>
      </c>
      <c r="F109" s="14">
        <v>155487.676489873</v>
      </c>
      <c r="G109" s="16">
        <v>0.53218028391330396</v>
      </c>
      <c r="H109" s="14">
        <v>291594.88679846301</v>
      </c>
      <c r="I109" s="16">
        <v>0.54349486379673995</v>
      </c>
      <c r="J109" s="14">
        <v>325932.19206593098</v>
      </c>
      <c r="K109" s="16">
        <v>0.52176562544324701</v>
      </c>
      <c r="L109" s="14">
        <v>162120.59654689499</v>
      </c>
      <c r="M109" s="16">
        <v>0.45060903889509502</v>
      </c>
      <c r="N109" s="14">
        <v>1026822.66426386</v>
      </c>
      <c r="O109" s="16">
        <v>0.52049453541503399</v>
      </c>
      <c r="P109" s="39"/>
    </row>
    <row r="110" spans="3:16" x14ac:dyDescent="0.3">
      <c r="C110" s="23" t="s">
        <v>146</v>
      </c>
      <c r="D110" s="14">
        <v>67953.519730843298</v>
      </c>
      <c r="E110" s="16">
        <v>0.42566503093035402</v>
      </c>
      <c r="F110" s="14">
        <v>136683.381307531</v>
      </c>
      <c r="G110" s="16">
        <v>0.46781971608669598</v>
      </c>
      <c r="H110" s="14">
        <v>244923.314609077</v>
      </c>
      <c r="I110" s="16">
        <v>0.45650513620326</v>
      </c>
      <c r="J110" s="14">
        <v>298739.45392271999</v>
      </c>
      <c r="K110" s="16">
        <v>0.47823437455675299</v>
      </c>
      <c r="L110" s="14">
        <v>197660.46098452699</v>
      </c>
      <c r="M110" s="16">
        <v>0.54939096110490504</v>
      </c>
      <c r="N110" s="14">
        <v>945960.13055469794</v>
      </c>
      <c r="O110" s="16">
        <v>0.47950546458496601</v>
      </c>
      <c r="P110" s="39"/>
    </row>
    <row r="111" spans="3:16" x14ac:dyDescent="0.3">
      <c r="C111" s="28" t="s">
        <v>85</v>
      </c>
      <c r="D111" s="26" t="s">
        <v>26</v>
      </c>
      <c r="E111" s="27" t="s">
        <v>16</v>
      </c>
      <c r="F111" s="26" t="s">
        <v>26</v>
      </c>
      <c r="G111" s="27" t="s">
        <v>16</v>
      </c>
      <c r="H111" s="26" t="s">
        <v>26</v>
      </c>
      <c r="I111" s="27" t="s">
        <v>16</v>
      </c>
      <c r="J111" s="26" t="s">
        <v>26</v>
      </c>
      <c r="K111" s="27" t="s">
        <v>16</v>
      </c>
      <c r="L111" s="26" t="s">
        <v>26</v>
      </c>
      <c r="M111" s="27" t="s">
        <v>16</v>
      </c>
      <c r="N111" s="26" t="s">
        <v>26</v>
      </c>
      <c r="O111" s="27" t="s">
        <v>16</v>
      </c>
      <c r="P111" s="39"/>
    </row>
    <row r="112" spans="3:16" x14ac:dyDescent="0.3">
      <c r="C112" s="23" t="s">
        <v>86</v>
      </c>
      <c r="D112" s="14">
        <v>2261.8551772149999</v>
      </c>
      <c r="E112" s="16">
        <v>1.4168400073796401E-2</v>
      </c>
      <c r="F112" s="14">
        <v>8646.2027752997292</v>
      </c>
      <c r="G112" s="16">
        <v>2.9592947503017698E-2</v>
      </c>
      <c r="H112" s="14">
        <v>60039.500809086901</v>
      </c>
      <c r="I112" s="16">
        <v>0.111905804223557</v>
      </c>
      <c r="J112" s="14">
        <v>149188.31471105001</v>
      </c>
      <c r="K112" s="16">
        <v>0.23882677510507699</v>
      </c>
      <c r="L112" s="14">
        <v>73365.380761935099</v>
      </c>
      <c r="M112" s="16">
        <v>0.20391674110171201</v>
      </c>
      <c r="N112" s="14">
        <v>293501.25423458702</v>
      </c>
      <c r="O112" s="16">
        <v>0.14877525037498199</v>
      </c>
      <c r="P112" s="39"/>
    </row>
    <row r="113" spans="3:16" x14ac:dyDescent="0.3">
      <c r="C113" s="23" t="s">
        <v>87</v>
      </c>
      <c r="D113" s="14">
        <v>157378.97691632301</v>
      </c>
      <c r="E113" s="16">
        <v>0.98583159992620395</v>
      </c>
      <c r="F113" s="14">
        <v>283524.85502210399</v>
      </c>
      <c r="G113" s="16">
        <v>0.970407052496982</v>
      </c>
      <c r="H113" s="14">
        <v>476478.70059845201</v>
      </c>
      <c r="I113" s="16">
        <v>0.888094195776443</v>
      </c>
      <c r="J113" s="14">
        <v>475483.33127760101</v>
      </c>
      <c r="K113" s="16">
        <v>0.76117322489492301</v>
      </c>
      <c r="L113" s="14">
        <v>286415.67676948599</v>
      </c>
      <c r="M113" s="16">
        <v>0.79608325889828802</v>
      </c>
      <c r="N113" s="14">
        <v>1679281.54058397</v>
      </c>
      <c r="O113" s="16">
        <v>0.85122474962501804</v>
      </c>
      <c r="P113" s="39"/>
    </row>
    <row r="114" spans="3:16" x14ac:dyDescent="0.3">
      <c r="C114" s="28" t="s">
        <v>88</v>
      </c>
      <c r="D114" s="26" t="s">
        <v>26</v>
      </c>
      <c r="E114" s="27" t="s">
        <v>16</v>
      </c>
      <c r="F114" s="26" t="s">
        <v>26</v>
      </c>
      <c r="G114" s="27" t="s">
        <v>16</v>
      </c>
      <c r="H114" s="26" t="s">
        <v>26</v>
      </c>
      <c r="I114" s="27" t="s">
        <v>16</v>
      </c>
      <c r="J114" s="26" t="s">
        <v>26</v>
      </c>
      <c r="K114" s="27" t="s">
        <v>16</v>
      </c>
      <c r="L114" s="26" t="s">
        <v>26</v>
      </c>
      <c r="M114" s="27" t="s">
        <v>16</v>
      </c>
      <c r="N114" s="26" t="s">
        <v>26</v>
      </c>
      <c r="O114" s="27" t="s">
        <v>16</v>
      </c>
      <c r="P114" s="39"/>
    </row>
    <row r="115" spans="3:16" x14ac:dyDescent="0.3">
      <c r="C115" s="23" t="s">
        <v>89</v>
      </c>
      <c r="D115" s="14">
        <v>1858.0071038610199</v>
      </c>
      <c r="E115" s="16">
        <v>0.82145272720279305</v>
      </c>
      <c r="F115" s="14">
        <v>6025.6739329341899</v>
      </c>
      <c r="G115" s="16">
        <v>0.69691563909976695</v>
      </c>
      <c r="H115" s="14">
        <v>48551.988292989598</v>
      </c>
      <c r="I115" s="16">
        <v>0.80866742125946101</v>
      </c>
      <c r="J115" s="14">
        <v>119295.368822976</v>
      </c>
      <c r="K115" s="16">
        <v>0.79962944185024998</v>
      </c>
      <c r="L115" s="14">
        <v>53397.5468157262</v>
      </c>
      <c r="M115" s="16">
        <v>0.72783029626735096</v>
      </c>
      <c r="N115" s="14">
        <v>229128.584968487</v>
      </c>
      <c r="O115" s="16">
        <v>0.780673273666326</v>
      </c>
      <c r="P115" s="39"/>
    </row>
    <row r="116" spans="3:16" x14ac:dyDescent="0.3">
      <c r="C116" s="23" t="s">
        <v>90</v>
      </c>
      <c r="D116" s="14">
        <v>2155.4167292535099</v>
      </c>
      <c r="E116" s="16">
        <v>0.952941970364102</v>
      </c>
      <c r="F116" s="14">
        <v>8175.98055950861</v>
      </c>
      <c r="G116" s="16">
        <v>0.94561517604763601</v>
      </c>
      <c r="H116" s="14">
        <v>58309.812958593699</v>
      </c>
      <c r="I116" s="16">
        <v>0.97119083558017505</v>
      </c>
      <c r="J116" s="14">
        <v>144861.502483647</v>
      </c>
      <c r="K116" s="16">
        <v>0.97099764659328003</v>
      </c>
      <c r="L116" s="14">
        <v>71645.994437789195</v>
      </c>
      <c r="M116" s="16">
        <v>0.97656406459982503</v>
      </c>
      <c r="N116" s="14">
        <v>285148.70716879203</v>
      </c>
      <c r="O116" s="16">
        <v>0.97154169890150199</v>
      </c>
      <c r="P116" s="39"/>
    </row>
    <row r="117" spans="3:16" x14ac:dyDescent="0.3">
      <c r="C117" s="23" t="s">
        <v>91</v>
      </c>
      <c r="D117" s="14">
        <v>2060.6387826158202</v>
      </c>
      <c r="E117" s="16">
        <v>0.91103922274682003</v>
      </c>
      <c r="F117" s="14">
        <v>5465.8966399949104</v>
      </c>
      <c r="G117" s="16">
        <v>0.63217308014215901</v>
      </c>
      <c r="H117" s="14">
        <v>34932.865229275201</v>
      </c>
      <c r="I117" s="16">
        <v>0.58183137365439497</v>
      </c>
      <c r="J117" s="14">
        <v>92357.877498044298</v>
      </c>
      <c r="K117" s="16">
        <v>0.61906911192692404</v>
      </c>
      <c r="L117" s="14">
        <v>42302.528472255202</v>
      </c>
      <c r="M117" s="16">
        <v>0.57660068049702595</v>
      </c>
      <c r="N117" s="14">
        <v>177119.80662218499</v>
      </c>
      <c r="O117" s="16">
        <v>0.60347206039746204</v>
      </c>
      <c r="P117" s="39"/>
    </row>
    <row r="118" spans="3:16" x14ac:dyDescent="0.3">
      <c r="C118" s="23" t="s">
        <v>92</v>
      </c>
      <c r="D118" s="14">
        <v>956.28264998310306</v>
      </c>
      <c r="E118" s="16">
        <v>0.42278686081067501</v>
      </c>
      <c r="F118" s="14">
        <v>5026.1006107970597</v>
      </c>
      <c r="G118" s="16">
        <v>0.58130727920879999</v>
      </c>
      <c r="H118" s="14">
        <v>32522.9458608598</v>
      </c>
      <c r="I118" s="16">
        <v>0.54169247616291705</v>
      </c>
      <c r="J118" s="14">
        <v>92012.144390142901</v>
      </c>
      <c r="K118" s="16">
        <v>0.616751684395344</v>
      </c>
      <c r="L118" s="14">
        <v>44213.235602848203</v>
      </c>
      <c r="M118" s="16">
        <v>0.60264439635795897</v>
      </c>
      <c r="N118" s="14">
        <v>174730.709114631</v>
      </c>
      <c r="O118" s="16">
        <v>0.59533206960326601</v>
      </c>
      <c r="P118" s="39"/>
    </row>
    <row r="119" spans="3:16" x14ac:dyDescent="0.3">
      <c r="C119" s="23" t="s">
        <v>93</v>
      </c>
      <c r="D119" s="14">
        <v>85.857077464359904</v>
      </c>
      <c r="E119" s="16">
        <v>3.7958697943727297E-2</v>
      </c>
      <c r="F119" s="14">
        <v>1253.2035486933701</v>
      </c>
      <c r="G119" s="16">
        <v>0.144942650694418</v>
      </c>
      <c r="H119" s="14">
        <v>5063.4723752405298</v>
      </c>
      <c r="I119" s="16">
        <v>8.4335684124711693E-2</v>
      </c>
      <c r="J119" s="14">
        <v>12773.386364664</v>
      </c>
      <c r="K119" s="16">
        <v>8.5619214811854694E-2</v>
      </c>
      <c r="L119" s="14">
        <v>6724.3532326352597</v>
      </c>
      <c r="M119" s="16">
        <v>9.1655671418856999E-2</v>
      </c>
      <c r="N119" s="14">
        <v>25900.272598697498</v>
      </c>
      <c r="O119" s="16">
        <v>8.8245866840474099E-2</v>
      </c>
      <c r="P119" s="39"/>
    </row>
    <row r="120" spans="3:16" x14ac:dyDescent="0.3">
      <c r="C120" s="23" t="s">
        <v>94</v>
      </c>
      <c r="D120" s="14">
        <v>156.222645326894</v>
      </c>
      <c r="E120" s="16">
        <v>6.9068367816214296E-2</v>
      </c>
      <c r="F120" s="14">
        <v>2043.70846392717</v>
      </c>
      <c r="G120" s="16">
        <v>0.23637063772845901</v>
      </c>
      <c r="H120" s="14">
        <v>12830.1062299199</v>
      </c>
      <c r="I120" s="16">
        <v>0.21369441879133699</v>
      </c>
      <c r="J120" s="14">
        <v>38841.810680685398</v>
      </c>
      <c r="K120" s="16">
        <v>0.26035424259543799</v>
      </c>
      <c r="L120" s="14">
        <v>18817.8107646424</v>
      </c>
      <c r="M120" s="16">
        <v>0.25649441970054898</v>
      </c>
      <c r="N120" s="14">
        <v>72689.658784501604</v>
      </c>
      <c r="O120" s="16">
        <v>0.24766387787359501</v>
      </c>
      <c r="P120" s="39"/>
    </row>
    <row r="121" spans="3:16" x14ac:dyDescent="0.3">
      <c r="C121" s="23" t="s">
        <v>95</v>
      </c>
      <c r="D121" s="14">
        <v>144.89893055667901</v>
      </c>
      <c r="E121" s="16">
        <v>6.4061984169601599E-2</v>
      </c>
      <c r="F121" s="14">
        <v>3255.3826680796301</v>
      </c>
      <c r="G121" s="16">
        <v>0.37651009959881299</v>
      </c>
      <c r="H121" s="14">
        <v>19340.8062244455</v>
      </c>
      <c r="I121" s="16">
        <v>0.32213469405658801</v>
      </c>
      <c r="J121" s="14">
        <v>65884.169334103906</v>
      </c>
      <c r="K121" s="16">
        <v>0.44161749170308201</v>
      </c>
      <c r="L121" s="14">
        <v>30681.191169752699</v>
      </c>
      <c r="M121" s="16">
        <v>0.418197123099664</v>
      </c>
      <c r="N121" s="14">
        <v>119306.448326938</v>
      </c>
      <c r="O121" s="16">
        <v>0.406493827898876</v>
      </c>
      <c r="P121" s="39"/>
    </row>
    <row r="122" spans="3:16" x14ac:dyDescent="0.3">
      <c r="C122" s="23" t="s">
        <v>96</v>
      </c>
      <c r="D122" s="14">
        <v>0</v>
      </c>
      <c r="E122" s="16">
        <v>0</v>
      </c>
      <c r="F122" s="14">
        <v>409.59694077930197</v>
      </c>
      <c r="G122" s="16">
        <v>4.7373043568840298E-2</v>
      </c>
      <c r="H122" s="14">
        <v>983.09360770046101</v>
      </c>
      <c r="I122" s="16">
        <v>1.63741136160757E-2</v>
      </c>
      <c r="J122" s="14">
        <v>2397.1637998572401</v>
      </c>
      <c r="K122" s="16">
        <v>1.6068039943343399E-2</v>
      </c>
      <c r="L122" s="14">
        <v>2782.6864300378502</v>
      </c>
      <c r="M122" s="16">
        <v>3.7929148613941602E-2</v>
      </c>
      <c r="N122" s="14">
        <v>6572.5407783748497</v>
      </c>
      <c r="O122" s="16">
        <v>2.2393569647650002E-2</v>
      </c>
      <c r="P122" s="39"/>
    </row>
    <row r="123" spans="3:16" ht="27.6" x14ac:dyDescent="0.3">
      <c r="C123" s="28" t="s">
        <v>97</v>
      </c>
      <c r="D123" s="26" t="s">
        <v>26</v>
      </c>
      <c r="E123" s="27" t="s">
        <v>16</v>
      </c>
      <c r="F123" s="26" t="s">
        <v>26</v>
      </c>
      <c r="G123" s="27" t="s">
        <v>16</v>
      </c>
      <c r="H123" s="26" t="s">
        <v>26</v>
      </c>
      <c r="I123" s="27" t="s">
        <v>16</v>
      </c>
      <c r="J123" s="26" t="s">
        <v>26</v>
      </c>
      <c r="K123" s="27" t="s">
        <v>16</v>
      </c>
      <c r="L123" s="26" t="s">
        <v>26</v>
      </c>
      <c r="M123" s="27" t="s">
        <v>16</v>
      </c>
      <c r="N123" s="26" t="s">
        <v>26</v>
      </c>
      <c r="O123" s="27" t="s">
        <v>16</v>
      </c>
      <c r="P123" s="39"/>
    </row>
    <row r="124" spans="3:16" x14ac:dyDescent="0.3">
      <c r="C124" s="23" t="s">
        <v>98</v>
      </c>
      <c r="D124" s="14">
        <v>12285.882170834</v>
      </c>
      <c r="E124" s="16">
        <v>0.32856431799972402</v>
      </c>
      <c r="F124" s="14">
        <v>62991.738318686803</v>
      </c>
      <c r="G124" s="16">
        <v>0.41522615239398297</v>
      </c>
      <c r="H124" s="14">
        <v>188200.25637244401</v>
      </c>
      <c r="I124" s="16">
        <v>0.45835201083633298</v>
      </c>
      <c r="J124" s="14">
        <v>258412.526243578</v>
      </c>
      <c r="K124" s="16">
        <v>0.50880848117111599</v>
      </c>
      <c r="L124" s="14">
        <v>110094.61828032001</v>
      </c>
      <c r="M124" s="16">
        <v>0.46256549617763398</v>
      </c>
      <c r="N124" s="14">
        <v>631985.02138586296</v>
      </c>
      <c r="O124" s="16">
        <v>0.46967278370702598</v>
      </c>
      <c r="P124" s="39"/>
    </row>
    <row r="125" spans="3:16" x14ac:dyDescent="0.3">
      <c r="C125" s="23" t="s">
        <v>99</v>
      </c>
      <c r="D125" s="14">
        <v>8216.5628681777398</v>
      </c>
      <c r="E125" s="16">
        <v>0.21973752780191499</v>
      </c>
      <c r="F125" s="14">
        <v>69552.948593487105</v>
      </c>
      <c r="G125" s="16">
        <v>0.45847604785916402</v>
      </c>
      <c r="H125" s="14">
        <v>208139.01125327399</v>
      </c>
      <c r="I125" s="16">
        <v>0.50691181925186901</v>
      </c>
      <c r="J125" s="14">
        <v>201329.600549731</v>
      </c>
      <c r="K125" s="16">
        <v>0.39641347793620002</v>
      </c>
      <c r="L125" s="14">
        <v>62736.886938148098</v>
      </c>
      <c r="M125" s="16">
        <v>0.263590715772271</v>
      </c>
      <c r="N125" s="14">
        <v>549975.01020281797</v>
      </c>
      <c r="O125" s="16">
        <v>0.408725342010196</v>
      </c>
      <c r="P125" s="39"/>
    </row>
    <row r="126" spans="3:16" x14ac:dyDescent="0.3">
      <c r="C126" s="23" t="s">
        <v>100</v>
      </c>
      <c r="D126" s="14">
        <v>1125.90560908835</v>
      </c>
      <c r="E126" s="16">
        <v>3.0110365982540299E-2</v>
      </c>
      <c r="F126" s="14">
        <v>6545.9529869274402</v>
      </c>
      <c r="G126" s="16">
        <v>4.3149323150325901E-2</v>
      </c>
      <c r="H126" s="14">
        <v>23098.944301857999</v>
      </c>
      <c r="I126" s="16">
        <v>5.6256286643949702E-2</v>
      </c>
      <c r="J126" s="14">
        <v>30799.729759492599</v>
      </c>
      <c r="K126" s="16">
        <v>6.0643978630651699E-2</v>
      </c>
      <c r="L126" s="14">
        <v>12740.424030256099</v>
      </c>
      <c r="M126" s="16">
        <v>5.3529233809263499E-2</v>
      </c>
      <c r="N126" s="14">
        <v>74310.9566876225</v>
      </c>
      <c r="O126" s="16">
        <v>5.5225729576426699E-2</v>
      </c>
      <c r="P126" s="39"/>
    </row>
    <row r="127" spans="3:16" x14ac:dyDescent="0.3">
      <c r="C127" s="23" t="s">
        <v>101</v>
      </c>
      <c r="D127" s="14">
        <v>464.60611187851703</v>
      </c>
      <c r="E127" s="16">
        <v>1.24250736060499E-2</v>
      </c>
      <c r="F127" s="14">
        <v>5726.5962976626297</v>
      </c>
      <c r="G127" s="16">
        <v>3.7748323993889402E-2</v>
      </c>
      <c r="H127" s="14">
        <v>18497.196915422799</v>
      </c>
      <c r="I127" s="16">
        <v>4.5048968393759298E-2</v>
      </c>
      <c r="J127" s="14">
        <v>26569.688259848801</v>
      </c>
      <c r="K127" s="16">
        <v>5.2315121581764601E-2</v>
      </c>
      <c r="L127" s="14">
        <v>11360.162143990499</v>
      </c>
      <c r="M127" s="16">
        <v>4.7730026416129001E-2</v>
      </c>
      <c r="N127" s="14">
        <v>62618.249728803203</v>
      </c>
      <c r="O127" s="16">
        <v>4.6536051750872401E-2</v>
      </c>
      <c r="P127" s="39"/>
    </row>
    <row r="128" spans="3:16" x14ac:dyDescent="0.3">
      <c r="C128" s="23" t="s">
        <v>102</v>
      </c>
      <c r="D128" s="14">
        <v>2596.49600267507</v>
      </c>
      <c r="E128" s="16">
        <v>6.9438720512328703E-2</v>
      </c>
      <c r="F128" s="14">
        <v>20423.2903648106</v>
      </c>
      <c r="G128" s="16">
        <v>0.13462534141385499</v>
      </c>
      <c r="H128" s="14">
        <v>66448.508645709095</v>
      </c>
      <c r="I128" s="16">
        <v>0.16183191320718901</v>
      </c>
      <c r="J128" s="14">
        <v>99266.248770164297</v>
      </c>
      <c r="K128" s="16">
        <v>0.19545302235346601</v>
      </c>
      <c r="L128" s="14">
        <v>62575.127127808599</v>
      </c>
      <c r="M128" s="16">
        <v>0.26291107758377502</v>
      </c>
      <c r="N128" s="14">
        <v>251309.67091116801</v>
      </c>
      <c r="O128" s="16">
        <v>0.18676599716004799</v>
      </c>
      <c r="P128" s="39"/>
    </row>
    <row r="129" spans="3:16" x14ac:dyDescent="0.3">
      <c r="C129" s="23" t="s">
        <v>103</v>
      </c>
      <c r="D129" s="14">
        <v>67.750091582881495</v>
      </c>
      <c r="E129" s="16">
        <v>1.8118570832620399E-3</v>
      </c>
      <c r="F129" s="14">
        <v>4615.1546297430295</v>
      </c>
      <c r="G129" s="16">
        <v>3.0421972003953801E-2</v>
      </c>
      <c r="H129" s="14">
        <v>8053.9348914433904</v>
      </c>
      <c r="I129" s="16">
        <v>1.9614942741270801E-2</v>
      </c>
      <c r="J129" s="14">
        <v>10809.590987363499</v>
      </c>
      <c r="K129" s="16">
        <v>2.1283842746760401E-2</v>
      </c>
      <c r="L129" s="14">
        <v>5048.41180116331</v>
      </c>
      <c r="M129" s="16">
        <v>2.1211037798126001E-2</v>
      </c>
      <c r="N129" s="14">
        <v>28594.8424012961</v>
      </c>
      <c r="O129" s="16">
        <v>2.1250850535713101E-2</v>
      </c>
      <c r="P129" s="39"/>
    </row>
    <row r="130" spans="3:16" x14ac:dyDescent="0.3">
      <c r="C130" s="23" t="s">
        <v>104</v>
      </c>
      <c r="D130" s="14">
        <v>2158.60735259168</v>
      </c>
      <c r="E130" s="16">
        <v>5.7728158448172098E-2</v>
      </c>
      <c r="F130" s="14">
        <v>14954.558528678999</v>
      </c>
      <c r="G130" s="16">
        <v>9.8576796963419394E-2</v>
      </c>
      <c r="H130" s="14">
        <v>46303.756793942797</v>
      </c>
      <c r="I130" s="16">
        <v>0.11277040980103401</v>
      </c>
      <c r="J130" s="14">
        <v>52668.452375610803</v>
      </c>
      <c r="K130" s="16">
        <v>0.103703004062613</v>
      </c>
      <c r="L130" s="14">
        <v>19230.865227587699</v>
      </c>
      <c r="M130" s="16">
        <v>8.0798996852641095E-2</v>
      </c>
      <c r="N130" s="14">
        <v>135316.24027841201</v>
      </c>
      <c r="O130" s="16">
        <v>0.100563072069278</v>
      </c>
      <c r="P130" s="39"/>
    </row>
    <row r="131" spans="3:16" x14ac:dyDescent="0.3">
      <c r="C131" s="23" t="s">
        <v>105</v>
      </c>
      <c r="D131" s="14">
        <v>221.131787308463</v>
      </c>
      <c r="E131" s="16">
        <v>5.91378086447441E-3</v>
      </c>
      <c r="F131" s="14">
        <v>1507.73135162635</v>
      </c>
      <c r="G131" s="16">
        <v>9.9385967856973293E-3</v>
      </c>
      <c r="H131" s="14">
        <v>1521.1389352190799</v>
      </c>
      <c r="I131" s="16">
        <v>3.7046553663525402E-3</v>
      </c>
      <c r="J131" s="14">
        <v>1208.06982616964</v>
      </c>
      <c r="K131" s="16">
        <v>2.3786624523868499E-3</v>
      </c>
      <c r="L131" s="14">
        <v>579.31485218678404</v>
      </c>
      <c r="M131" s="16">
        <v>2.4340069136036301E-3</v>
      </c>
      <c r="N131" s="14">
        <v>5037.3867525103096</v>
      </c>
      <c r="O131" s="16">
        <v>3.74363850186234E-3</v>
      </c>
      <c r="P131" s="39"/>
    </row>
    <row r="132" spans="3:16" x14ac:dyDescent="0.3">
      <c r="C132" s="23" t="s">
        <v>106</v>
      </c>
      <c r="D132" s="14">
        <v>3665.60778542243</v>
      </c>
      <c r="E132" s="16">
        <v>9.8030235462533699E-2</v>
      </c>
      <c r="F132" s="14">
        <v>23172.407559824202</v>
      </c>
      <c r="G132" s="16">
        <v>0.15274685045351</v>
      </c>
      <c r="H132" s="14">
        <v>86233.981340151004</v>
      </c>
      <c r="I132" s="16">
        <v>0.21001841076911601</v>
      </c>
      <c r="J132" s="14">
        <v>115361.60017388</v>
      </c>
      <c r="K132" s="16">
        <v>0.22714440907022501</v>
      </c>
      <c r="L132" s="14">
        <v>46189.908927244498</v>
      </c>
      <c r="M132" s="16">
        <v>0.19406814315781901</v>
      </c>
      <c r="N132" s="14">
        <v>274623.505786522</v>
      </c>
      <c r="O132" s="16">
        <v>0.20409215736046199</v>
      </c>
      <c r="P132" s="39"/>
    </row>
    <row r="133" spans="3:16" x14ac:dyDescent="0.3">
      <c r="C133" s="23" t="s">
        <v>107</v>
      </c>
      <c r="D133" s="14">
        <v>3454.0216044814301</v>
      </c>
      <c r="E133" s="16">
        <v>9.2371735057566295E-2</v>
      </c>
      <c r="F133" s="14">
        <v>23370.702144870698</v>
      </c>
      <c r="G133" s="16">
        <v>0.15405395992194301</v>
      </c>
      <c r="H133" s="14">
        <v>102275.12672105699</v>
      </c>
      <c r="I133" s="16">
        <v>0.24908579241447201</v>
      </c>
      <c r="J133" s="14">
        <v>150172.37056931501</v>
      </c>
      <c r="K133" s="16">
        <v>0.295686036950145</v>
      </c>
      <c r="L133" s="14">
        <v>66766.567704557994</v>
      </c>
      <c r="M133" s="16">
        <v>0.28052152776169897</v>
      </c>
      <c r="N133" s="14">
        <v>346038.78874428198</v>
      </c>
      <c r="O133" s="16">
        <v>0.257165906913011</v>
      </c>
      <c r="P133" s="39"/>
    </row>
    <row r="134" spans="3:16" x14ac:dyDescent="0.3">
      <c r="C134" s="23" t="s">
        <v>108</v>
      </c>
      <c r="D134" s="14">
        <v>490.76297758111298</v>
      </c>
      <c r="E134" s="16">
        <v>1.3124592991071E-2</v>
      </c>
      <c r="F134" s="14">
        <v>2031.7566369327701</v>
      </c>
      <c r="G134" s="16">
        <v>1.3392843466017899E-2</v>
      </c>
      <c r="H134" s="14">
        <v>7517.1232833982804</v>
      </c>
      <c r="I134" s="16">
        <v>1.83075657762743E-2</v>
      </c>
      <c r="J134" s="14">
        <v>8314.7060324734794</v>
      </c>
      <c r="K134" s="16">
        <v>1.6371470103502001E-2</v>
      </c>
      <c r="L134" s="14">
        <v>4710.2212628766101</v>
      </c>
      <c r="M134" s="16">
        <v>1.97901211666986E-2</v>
      </c>
      <c r="N134" s="14">
        <v>23064.570193262301</v>
      </c>
      <c r="O134" s="16">
        <v>1.7140913979133001E-2</v>
      </c>
      <c r="P134" s="39"/>
    </row>
    <row r="135" spans="3:16" x14ac:dyDescent="0.3">
      <c r="C135" s="23" t="s">
        <v>109</v>
      </c>
      <c r="D135" s="14">
        <v>22727.9189018246</v>
      </c>
      <c r="E135" s="16">
        <v>0.60781823150303904</v>
      </c>
      <c r="F135" s="14">
        <v>39148.562994396401</v>
      </c>
      <c r="G135" s="16">
        <v>0.25805776468141101</v>
      </c>
      <c r="H135" s="14">
        <v>50718.231864168003</v>
      </c>
      <c r="I135" s="16">
        <v>0.12352163599076001</v>
      </c>
      <c r="J135" s="14">
        <v>47813.007814135701</v>
      </c>
      <c r="K135" s="16">
        <v>9.4142742380847397E-2</v>
      </c>
      <c r="L135" s="14">
        <v>19405.8274484908</v>
      </c>
      <c r="M135" s="16">
        <v>8.15341053237775E-2</v>
      </c>
      <c r="N135" s="14">
        <v>179813.54902301601</v>
      </c>
      <c r="O135" s="16">
        <v>0.133632170478793</v>
      </c>
      <c r="P135" s="39"/>
    </row>
    <row r="136" spans="3:16" x14ac:dyDescent="0.3">
      <c r="C136" s="23" t="s">
        <v>110</v>
      </c>
      <c r="D136" s="14">
        <v>823.24352181351696</v>
      </c>
      <c r="E136" s="16">
        <v>2.2016200589525001E-2</v>
      </c>
      <c r="F136" s="14">
        <v>4171.4581767631698</v>
      </c>
      <c r="G136" s="16">
        <v>2.7497233364902399E-2</v>
      </c>
      <c r="H136" s="14">
        <v>8803.7158393774007</v>
      </c>
      <c r="I136" s="16">
        <v>2.1440995541603999E-2</v>
      </c>
      <c r="J136" s="14">
        <v>11878.718040191199</v>
      </c>
      <c r="K136" s="16">
        <v>2.3388929987831202E-2</v>
      </c>
      <c r="L136" s="14">
        <v>8321.1949972383209</v>
      </c>
      <c r="M136" s="16">
        <v>3.4961724313244E-2</v>
      </c>
      <c r="N136" s="14">
        <v>33998.330575383603</v>
      </c>
      <c r="O136" s="16">
        <v>2.5266564906421599E-2</v>
      </c>
      <c r="P136" s="39"/>
    </row>
    <row r="137" spans="3:16" x14ac:dyDescent="0.3">
      <c r="C137" s="23" t="s">
        <v>135</v>
      </c>
      <c r="D137" s="14">
        <v>3008.6864662746998</v>
      </c>
      <c r="E137" s="16">
        <v>8.04620297607367E-2</v>
      </c>
      <c r="F137" s="14">
        <v>18004.971873027102</v>
      </c>
      <c r="G137" s="16">
        <v>0.118684376623737</v>
      </c>
      <c r="H137" s="14">
        <v>50143.034637294601</v>
      </c>
      <c r="I137" s="16">
        <v>0.1221207728323</v>
      </c>
      <c r="J137" s="14">
        <v>54037.594838120996</v>
      </c>
      <c r="K137" s="16">
        <v>0.106398814931317</v>
      </c>
      <c r="L137" s="14">
        <v>36923.409251397097</v>
      </c>
      <c r="M137" s="16">
        <v>0.15513469584366901</v>
      </c>
      <c r="N137" s="14">
        <v>162117.69706611399</v>
      </c>
      <c r="O137" s="16">
        <v>0.120481130869596</v>
      </c>
      <c r="P137" s="39"/>
    </row>
    <row r="138" spans="3:16" ht="36" customHeight="1" x14ac:dyDescent="0.3">
      <c r="C138" s="37" t="s">
        <v>111</v>
      </c>
      <c r="D138" s="26" t="s">
        <v>26</v>
      </c>
      <c r="E138" s="27" t="s">
        <v>16</v>
      </c>
      <c r="F138" s="26" t="s">
        <v>26</v>
      </c>
      <c r="G138" s="27" t="s">
        <v>16</v>
      </c>
      <c r="H138" s="26" t="s">
        <v>26</v>
      </c>
      <c r="I138" s="27" t="s">
        <v>16</v>
      </c>
      <c r="J138" s="26" t="s">
        <v>26</v>
      </c>
      <c r="K138" s="27" t="s">
        <v>16</v>
      </c>
      <c r="L138" s="26" t="s">
        <v>26</v>
      </c>
      <c r="M138" s="27" t="s">
        <v>16</v>
      </c>
      <c r="N138" s="26" t="s">
        <v>26</v>
      </c>
      <c r="O138" s="27" t="s">
        <v>16</v>
      </c>
      <c r="P138" s="39"/>
    </row>
    <row r="139" spans="3:16" x14ac:dyDescent="0.3">
      <c r="C139" s="23" t="s">
        <v>112</v>
      </c>
      <c r="D139" s="14">
        <v>1695.88019248203</v>
      </c>
      <c r="E139" s="16">
        <v>1.06230979270289E-2</v>
      </c>
      <c r="F139" s="14">
        <v>2489.3868020976101</v>
      </c>
      <c r="G139" s="16">
        <v>8.5203059497556202E-3</v>
      </c>
      <c r="H139" s="14">
        <v>6742.0854869369095</v>
      </c>
      <c r="I139" s="16">
        <v>1.25663686138686E-2</v>
      </c>
      <c r="J139" s="14">
        <v>8429.5990148553592</v>
      </c>
      <c r="K139" s="16">
        <v>1.34944479535549E-2</v>
      </c>
      <c r="L139" s="14">
        <v>4886.9050855715795</v>
      </c>
      <c r="M139" s="16">
        <v>1.35829971680618E-2</v>
      </c>
      <c r="N139" s="14">
        <v>24243.856581943499</v>
      </c>
      <c r="O139" s="16">
        <v>1.2289166676442601E-2</v>
      </c>
      <c r="P139" s="39"/>
    </row>
    <row r="140" spans="3:16" x14ac:dyDescent="0.3">
      <c r="C140" s="23" t="s">
        <v>113</v>
      </c>
      <c r="D140" s="14">
        <v>2767.5168793275202</v>
      </c>
      <c r="E140" s="16">
        <v>1.7335896105239199E-2</v>
      </c>
      <c r="F140" s="14">
        <v>4015.2487209370802</v>
      </c>
      <c r="G140" s="16">
        <v>1.37428010536257E-2</v>
      </c>
      <c r="H140" s="14">
        <v>12265.9987548188</v>
      </c>
      <c r="I140" s="16">
        <v>2.28622229826301E-2</v>
      </c>
      <c r="J140" s="14">
        <v>16227.395192260899</v>
      </c>
      <c r="K140" s="16">
        <v>2.59774800032395E-2</v>
      </c>
      <c r="L140" s="14">
        <v>9642.7079484328606</v>
      </c>
      <c r="M140" s="16">
        <v>2.68015998802014E-2</v>
      </c>
      <c r="N140" s="14">
        <v>44918.867495777202</v>
      </c>
      <c r="O140" s="16">
        <v>2.2769291993905798E-2</v>
      </c>
      <c r="P140" s="39"/>
    </row>
    <row r="141" spans="3:16" x14ac:dyDescent="0.3">
      <c r="C141" s="23" t="s">
        <v>114</v>
      </c>
      <c r="D141" s="14">
        <v>1265.3952902998701</v>
      </c>
      <c r="E141" s="16">
        <v>7.9265139983637906E-3</v>
      </c>
      <c r="F141" s="14">
        <v>2418.3349540139102</v>
      </c>
      <c r="G141" s="16">
        <v>8.2771201646222904E-3</v>
      </c>
      <c r="H141" s="14">
        <v>5397.3029434670898</v>
      </c>
      <c r="I141" s="16">
        <v>1.00598692258854E-2</v>
      </c>
      <c r="J141" s="14">
        <v>7259.2206008111098</v>
      </c>
      <c r="K141" s="16">
        <v>1.1620858169930399E-2</v>
      </c>
      <c r="L141" s="14">
        <v>2953.5246826498401</v>
      </c>
      <c r="M141" s="16">
        <v>8.20922786462123E-3</v>
      </c>
      <c r="N141" s="14">
        <v>19293.7784712418</v>
      </c>
      <c r="O141" s="16">
        <v>9.7799811119177807E-3</v>
      </c>
      <c r="P141" s="39"/>
    </row>
    <row r="142" spans="3:16" x14ac:dyDescent="0.3">
      <c r="C142" s="23" t="s">
        <v>115</v>
      </c>
      <c r="D142" s="14">
        <v>3720.8489793265298</v>
      </c>
      <c r="E142" s="16">
        <v>2.33076270684081E-2</v>
      </c>
      <c r="F142" s="14">
        <v>9739.6989663197601</v>
      </c>
      <c r="G142" s="16">
        <v>3.3335604969721003E-2</v>
      </c>
      <c r="H142" s="14">
        <v>15537.800296211501</v>
      </c>
      <c r="I142" s="16">
        <v>2.8960434623557001E-2</v>
      </c>
      <c r="J142" s="14">
        <v>17415.073378033801</v>
      </c>
      <c r="K142" s="16">
        <v>2.78787639712243E-2</v>
      </c>
      <c r="L142" s="14">
        <v>9508.8640115613598</v>
      </c>
      <c r="M142" s="16">
        <v>2.6429584917018301E-2</v>
      </c>
      <c r="N142" s="14">
        <v>55922.285631452898</v>
      </c>
      <c r="O142" s="16">
        <v>2.8346904574761599E-2</v>
      </c>
      <c r="P142" s="39"/>
    </row>
    <row r="143" spans="3:16" x14ac:dyDescent="0.3">
      <c r="C143" s="23" t="s">
        <v>116</v>
      </c>
      <c r="D143" s="14">
        <v>14904.592451336701</v>
      </c>
      <c r="E143" s="16">
        <v>9.3363284667694904E-2</v>
      </c>
      <c r="F143" s="14">
        <v>31697.6508115615</v>
      </c>
      <c r="G143" s="16">
        <v>0.10849004364265701</v>
      </c>
      <c r="H143" s="14">
        <v>53626.541101531802</v>
      </c>
      <c r="I143" s="16">
        <v>9.9952883165648806E-2</v>
      </c>
      <c r="J143" s="14">
        <v>51617.081100833202</v>
      </c>
      <c r="K143" s="16">
        <v>8.2630741177855502E-2</v>
      </c>
      <c r="L143" s="14">
        <v>26444.045405827401</v>
      </c>
      <c r="M143" s="16">
        <v>7.3500382669585002E-2</v>
      </c>
      <c r="N143" s="14">
        <v>178289.91087109101</v>
      </c>
      <c r="O143" s="16">
        <v>9.0374830589238203E-2</v>
      </c>
      <c r="P143" s="39"/>
    </row>
    <row r="144" spans="3:16" x14ac:dyDescent="0.3">
      <c r="C144" s="23" t="s">
        <v>117</v>
      </c>
      <c r="D144" s="14">
        <v>5808.3722614914705</v>
      </c>
      <c r="E144" s="16">
        <v>3.6384001419437498E-2</v>
      </c>
      <c r="F144" s="14">
        <v>11003.384665760001</v>
      </c>
      <c r="G144" s="16">
        <v>3.7660761982078003E-2</v>
      </c>
      <c r="H144" s="14">
        <v>17147.919734906402</v>
      </c>
      <c r="I144" s="16">
        <v>3.1961487401395303E-2</v>
      </c>
      <c r="J144" s="14">
        <v>25435.9249028452</v>
      </c>
      <c r="K144" s="16">
        <v>4.0718872172577102E-2</v>
      </c>
      <c r="L144" s="14">
        <v>13040.0966043921</v>
      </c>
      <c r="M144" s="16">
        <v>3.6244533533434403E-2</v>
      </c>
      <c r="N144" s="14">
        <v>72435.698169395095</v>
      </c>
      <c r="O144" s="16">
        <v>3.6717523266953198E-2</v>
      </c>
      <c r="P144" s="39"/>
    </row>
    <row r="145" spans="3:16" x14ac:dyDescent="0.3">
      <c r="C145" s="23" t="s">
        <v>118</v>
      </c>
      <c r="D145" s="14">
        <v>4788.8221182921898</v>
      </c>
      <c r="E145" s="16">
        <v>2.99974765571649E-2</v>
      </c>
      <c r="F145" s="14">
        <v>8047.93014495015</v>
      </c>
      <c r="G145" s="16">
        <v>2.75452681919327E-2</v>
      </c>
      <c r="H145" s="14">
        <v>14323.520656504999</v>
      </c>
      <c r="I145" s="16">
        <v>2.6697175639014099E-2</v>
      </c>
      <c r="J145" s="14">
        <v>19587.7827837943</v>
      </c>
      <c r="K145" s="16">
        <v>3.1356926330141303E-2</v>
      </c>
      <c r="L145" s="14">
        <v>7927.8864337421701</v>
      </c>
      <c r="M145" s="16">
        <v>2.2035308051341199E-2</v>
      </c>
      <c r="N145" s="14">
        <v>54675.942137283797</v>
      </c>
      <c r="O145" s="16">
        <v>2.7715135331111099E-2</v>
      </c>
      <c r="P145" s="39"/>
    </row>
    <row r="146" spans="3:16" x14ac:dyDescent="0.3">
      <c r="C146" s="23" t="s">
        <v>119</v>
      </c>
      <c r="D146" s="14">
        <v>5279.3097897140296</v>
      </c>
      <c r="E146" s="16">
        <v>3.30699215262217E-2</v>
      </c>
      <c r="F146" s="14">
        <v>15074.470521384201</v>
      </c>
      <c r="G146" s="16">
        <v>5.1594674144066502E-2</v>
      </c>
      <c r="H146" s="14">
        <v>22909.076043393201</v>
      </c>
      <c r="I146" s="16">
        <v>4.2699531876629497E-2</v>
      </c>
      <c r="J146" s="14">
        <v>35427.792776116999</v>
      </c>
      <c r="K146" s="16">
        <v>5.6714264211634599E-2</v>
      </c>
      <c r="L146" s="14">
        <v>16942.537613728899</v>
      </c>
      <c r="M146" s="16">
        <v>4.7091244130464699E-2</v>
      </c>
      <c r="N146" s="14">
        <v>95633.186744337407</v>
      </c>
      <c r="O146" s="16">
        <v>4.84762879094012E-2</v>
      </c>
      <c r="P146" s="39"/>
    </row>
    <row r="147" spans="3:16" x14ac:dyDescent="0.3">
      <c r="C147" s="23" t="s">
        <v>120</v>
      </c>
      <c r="D147" s="14">
        <v>3387.0416075665298</v>
      </c>
      <c r="E147" s="16">
        <v>2.1216637141943599E-2</v>
      </c>
      <c r="F147" s="14">
        <v>7335.8357842103296</v>
      </c>
      <c r="G147" s="16">
        <v>2.5108016651317799E-2</v>
      </c>
      <c r="H147" s="14">
        <v>15379.5522935218</v>
      </c>
      <c r="I147" s="16">
        <v>2.8665480971892501E-2</v>
      </c>
      <c r="J147" s="14">
        <v>15480.3772907942</v>
      </c>
      <c r="K147" s="16">
        <v>2.4781623097833799E-2</v>
      </c>
      <c r="L147" s="14">
        <v>8350.8016453267501</v>
      </c>
      <c r="M147" s="16">
        <v>2.3210787423396901E-2</v>
      </c>
      <c r="N147" s="14">
        <v>49933.608621419597</v>
      </c>
      <c r="O147" s="16">
        <v>2.5311255122747699E-2</v>
      </c>
      <c r="P147" s="39"/>
    </row>
    <row r="148" spans="3:16" x14ac:dyDescent="0.3">
      <c r="C148" s="23" t="s">
        <v>121</v>
      </c>
      <c r="D148" s="14">
        <v>4214.7844106549001</v>
      </c>
      <c r="E148" s="16">
        <v>2.64016690177695E-2</v>
      </c>
      <c r="F148" s="14">
        <v>7541.7168415913602</v>
      </c>
      <c r="G148" s="16">
        <v>2.5812675966080501E-2</v>
      </c>
      <c r="H148" s="14">
        <v>16918.938648806099</v>
      </c>
      <c r="I148" s="16">
        <v>3.1534696501292502E-2</v>
      </c>
      <c r="J148" s="14">
        <v>18241.859764414701</v>
      </c>
      <c r="K148" s="16">
        <v>2.92023175400314E-2</v>
      </c>
      <c r="L148" s="14">
        <v>10748.4505208474</v>
      </c>
      <c r="M148" s="16">
        <v>2.9874976171886499E-2</v>
      </c>
      <c r="N148" s="14">
        <v>57665.750186314399</v>
      </c>
      <c r="O148" s="16">
        <v>2.9230663577243E-2</v>
      </c>
      <c r="P148" s="39"/>
    </row>
    <row r="149" spans="3:16" x14ac:dyDescent="0.3">
      <c r="C149" s="23" t="s">
        <v>122</v>
      </c>
      <c r="D149" s="14">
        <v>239.52270729779499</v>
      </c>
      <c r="E149" s="16">
        <v>1.5003849839460401E-3</v>
      </c>
      <c r="F149" s="14">
        <v>1673.4370936661601</v>
      </c>
      <c r="G149" s="16">
        <v>5.7275936442224597E-3</v>
      </c>
      <c r="H149" s="14">
        <v>2929.7844676600898</v>
      </c>
      <c r="I149" s="16">
        <v>5.4607363924912304E-3</v>
      </c>
      <c r="J149" s="14">
        <v>2602.8578262508399</v>
      </c>
      <c r="K149" s="16">
        <v>4.1667615986177298E-3</v>
      </c>
      <c r="L149" s="14">
        <v>1559.6620000401199</v>
      </c>
      <c r="M149" s="16">
        <v>4.3350308955715502E-3</v>
      </c>
      <c r="N149" s="14">
        <v>9005.26409491501</v>
      </c>
      <c r="O149" s="16">
        <v>4.5647519425691596E-3</v>
      </c>
      <c r="P149" s="39"/>
    </row>
    <row r="150" spans="3:16" x14ac:dyDescent="0.3">
      <c r="C150" s="23" t="s">
        <v>123</v>
      </c>
      <c r="D150" s="14">
        <v>1242.5431397088601</v>
      </c>
      <c r="E150" s="16">
        <v>7.78336672024375E-3</v>
      </c>
      <c r="F150" s="14">
        <v>3833.2804360271498</v>
      </c>
      <c r="G150" s="16">
        <v>1.3119986849228601E-2</v>
      </c>
      <c r="H150" s="14">
        <v>6181.2713053419802</v>
      </c>
      <c r="I150" s="16">
        <v>1.15210840734305E-2</v>
      </c>
      <c r="J150" s="14">
        <v>7667.6016701615499</v>
      </c>
      <c r="K150" s="16">
        <v>1.2274611340852899E-2</v>
      </c>
      <c r="L150" s="14">
        <v>2663.14444202297</v>
      </c>
      <c r="M150" s="16">
        <v>7.4021252266467203E-3</v>
      </c>
      <c r="N150" s="14">
        <v>21587.8409932625</v>
      </c>
      <c r="O150" s="16">
        <v>1.0942837219567301E-2</v>
      </c>
      <c r="P150" s="39"/>
    </row>
    <row r="151" spans="3:16" x14ac:dyDescent="0.3">
      <c r="C151" s="23" t="s">
        <v>124</v>
      </c>
      <c r="D151" s="14">
        <v>105870.908534556</v>
      </c>
      <c r="E151" s="16">
        <v>0.66318188865692695</v>
      </c>
      <c r="F151" s="14">
        <v>182074.860521817</v>
      </c>
      <c r="G151" s="16">
        <v>0.62317897568098901</v>
      </c>
      <c r="H151" s="14">
        <v>334158.21990465699</v>
      </c>
      <c r="I151" s="16">
        <v>0.62282736918897297</v>
      </c>
      <c r="J151" s="14">
        <v>383729.727736642</v>
      </c>
      <c r="K151" s="16">
        <v>0.61429029186897599</v>
      </c>
      <c r="L151" s="14">
        <v>236336.169965073</v>
      </c>
      <c r="M151" s="16">
        <v>0.65688886342892805</v>
      </c>
      <c r="N151" s="14">
        <v>1242169.88666275</v>
      </c>
      <c r="O151" s="16">
        <v>0.62965364961883397</v>
      </c>
      <c r="P151" s="39"/>
    </row>
    <row r="152" spans="3:16" x14ac:dyDescent="0.3">
      <c r="C152" s="23" t="s">
        <v>125</v>
      </c>
      <c r="D152" s="14">
        <v>2169.25837322296</v>
      </c>
      <c r="E152" s="16">
        <v>1.3588367993170701E-2</v>
      </c>
      <c r="F152" s="14">
        <v>2382.01402815854</v>
      </c>
      <c r="G152" s="16">
        <v>8.1528062571148592E-3</v>
      </c>
      <c r="H152" s="14">
        <v>5231.8713697144303</v>
      </c>
      <c r="I152" s="16">
        <v>9.7515263340344702E-3</v>
      </c>
      <c r="J152" s="14">
        <v>5744.0506678841202</v>
      </c>
      <c r="K152" s="16">
        <v>9.1953119767316602E-3</v>
      </c>
      <c r="L152" s="14">
        <v>2937.6996082760702</v>
      </c>
      <c r="M152" s="16">
        <v>8.1652425740049196E-3</v>
      </c>
      <c r="N152" s="14">
        <v>18464.894047256101</v>
      </c>
      <c r="O152" s="16">
        <v>9.3598211094265103E-3</v>
      </c>
      <c r="P152" s="39"/>
    </row>
    <row r="153" spans="3:16" x14ac:dyDescent="0.3">
      <c r="C153" s="23" t="s">
        <v>126</v>
      </c>
      <c r="D153" s="14">
        <v>797.63040447210801</v>
      </c>
      <c r="E153" s="16">
        <v>4.9964059571222597E-3</v>
      </c>
      <c r="F153" s="14">
        <v>948.48965555761902</v>
      </c>
      <c r="G153" s="16">
        <v>3.2463504862802598E-3</v>
      </c>
      <c r="H153" s="14">
        <v>2835.86124263079</v>
      </c>
      <c r="I153" s="16">
        <v>5.2856757425768404E-3</v>
      </c>
      <c r="J153" s="14">
        <v>2525.8139705855101</v>
      </c>
      <c r="K153" s="16">
        <v>4.0434266335043498E-3</v>
      </c>
      <c r="L153" s="14">
        <v>1537.5544611743301</v>
      </c>
      <c r="M153" s="16">
        <v>4.2735836948282003E-3</v>
      </c>
      <c r="N153" s="14">
        <v>8645.3497344203606</v>
      </c>
      <c r="O153" s="16">
        <v>4.3823120097798299E-3</v>
      </c>
      <c r="P153" s="39"/>
    </row>
    <row r="154" spans="3:16" x14ac:dyDescent="0.3">
      <c r="C154" s="23" t="s">
        <v>127</v>
      </c>
      <c r="D154" s="14">
        <v>1488.4049537886301</v>
      </c>
      <c r="E154" s="16">
        <v>9.3234602593184508E-3</v>
      </c>
      <c r="F154" s="14">
        <v>1895.31784935112</v>
      </c>
      <c r="G154" s="16">
        <v>6.4870143663078497E-3</v>
      </c>
      <c r="H154" s="14">
        <v>4932.45715743655</v>
      </c>
      <c r="I154" s="16">
        <v>9.1934572666805894E-3</v>
      </c>
      <c r="J154" s="14">
        <v>7279.4873123670804</v>
      </c>
      <c r="K154" s="16">
        <v>1.16533019532942E-2</v>
      </c>
      <c r="L154" s="14">
        <v>4301.0071027541599</v>
      </c>
      <c r="M154" s="16">
        <v>1.1954512370008601E-2</v>
      </c>
      <c r="N154" s="14">
        <v>19896.674375697501</v>
      </c>
      <c r="O154" s="16">
        <v>1.0085587946101E-2</v>
      </c>
      <c r="P154" s="39"/>
    </row>
    <row r="155" spans="3:16" x14ac:dyDescent="0.3">
      <c r="C155" s="23"/>
    </row>
    <row r="156" spans="3:16" x14ac:dyDescent="0.3">
      <c r="C156" s="47" t="s">
        <v>128</v>
      </c>
    </row>
    <row r="157" spans="3:16" x14ac:dyDescent="0.3">
      <c r="C157" s="8" t="s">
        <v>129</v>
      </c>
    </row>
    <row r="158" spans="3:16" x14ac:dyDescent="0.3">
      <c r="C158" s="47" t="s">
        <v>150</v>
      </c>
    </row>
    <row r="159" spans="3:16" x14ac:dyDescent="0.3">
      <c r="C159" s="23"/>
    </row>
    <row r="160" spans="3:16" x14ac:dyDescent="0.3">
      <c r="C160" s="23"/>
    </row>
    <row r="161" spans="3:3" x14ac:dyDescent="0.3">
      <c r="C161" s="23"/>
    </row>
    <row r="162" spans="3:3" x14ac:dyDescent="0.3">
      <c r="C162" s="23"/>
    </row>
    <row r="163" spans="3:3" x14ac:dyDescent="0.3">
      <c r="C163" s="23"/>
    </row>
    <row r="164" spans="3:3" x14ac:dyDescent="0.3">
      <c r="C164" s="23"/>
    </row>
    <row r="165" spans="3:3" x14ac:dyDescent="0.3">
      <c r="C165" s="23"/>
    </row>
    <row r="166" spans="3:3" x14ac:dyDescent="0.3">
      <c r="C166" s="23"/>
    </row>
    <row r="167" spans="3:3" x14ac:dyDescent="0.3">
      <c r="C167" s="23"/>
    </row>
    <row r="168" spans="3:3" x14ac:dyDescent="0.3">
      <c r="C168" s="23"/>
    </row>
    <row r="169" spans="3:3" x14ac:dyDescent="0.3">
      <c r="C169" s="23"/>
    </row>
  </sheetData>
  <mergeCells count="90">
    <mergeCell ref="N10:O10"/>
    <mergeCell ref="D10:E10"/>
    <mergeCell ref="F10:G10"/>
    <mergeCell ref="H10:I10"/>
    <mergeCell ref="J10:K10"/>
    <mergeCell ref="L10:M10"/>
    <mergeCell ref="N19:O19"/>
    <mergeCell ref="N17:O17"/>
    <mergeCell ref="N18:O18"/>
    <mergeCell ref="L18:M18"/>
    <mergeCell ref="N15:O15"/>
    <mergeCell ref="N16:O16"/>
    <mergeCell ref="L19:M19"/>
    <mergeCell ref="L16:M16"/>
    <mergeCell ref="L17:M17"/>
    <mergeCell ref="L15:M15"/>
    <mergeCell ref="N13:O13"/>
    <mergeCell ref="N14:O14"/>
    <mergeCell ref="L13:M13"/>
    <mergeCell ref="N11:O11"/>
    <mergeCell ref="N12:O12"/>
    <mergeCell ref="L12:M12"/>
    <mergeCell ref="L11:M11"/>
    <mergeCell ref="L14:M14"/>
    <mergeCell ref="D14:E14"/>
    <mergeCell ref="F14:G14"/>
    <mergeCell ref="H14:I14"/>
    <mergeCell ref="J14:K14"/>
    <mergeCell ref="D13:E13"/>
    <mergeCell ref="F13:G13"/>
    <mergeCell ref="H13:I13"/>
    <mergeCell ref="J13:K13"/>
    <mergeCell ref="D12:E12"/>
    <mergeCell ref="F12:G12"/>
    <mergeCell ref="H12:I12"/>
    <mergeCell ref="J12:K12"/>
    <mergeCell ref="D19:E19"/>
    <mergeCell ref="F19:G19"/>
    <mergeCell ref="H19:I19"/>
    <mergeCell ref="J19:K19"/>
    <mergeCell ref="D18:E18"/>
    <mergeCell ref="F18:G18"/>
    <mergeCell ref="H18:I18"/>
    <mergeCell ref="J18:K18"/>
    <mergeCell ref="D17:E17"/>
    <mergeCell ref="F17:G17"/>
    <mergeCell ref="H17:I17"/>
    <mergeCell ref="J17:K17"/>
    <mergeCell ref="D16:E16"/>
    <mergeCell ref="F16:G16"/>
    <mergeCell ref="H16:I16"/>
    <mergeCell ref="J16:K16"/>
    <mergeCell ref="D15:E15"/>
    <mergeCell ref="F15:G15"/>
    <mergeCell ref="H15:I15"/>
    <mergeCell ref="J15:K15"/>
    <mergeCell ref="D11:E11"/>
    <mergeCell ref="F11:G11"/>
    <mergeCell ref="H11:I11"/>
    <mergeCell ref="J11:K11"/>
    <mergeCell ref="N5:O5"/>
    <mergeCell ref="L5:M5"/>
    <mergeCell ref="D5:E5"/>
    <mergeCell ref="F5:G5"/>
    <mergeCell ref="H5:I5"/>
    <mergeCell ref="J5:K5"/>
    <mergeCell ref="D6:E6"/>
    <mergeCell ref="D7:E7"/>
    <mergeCell ref="D8:E8"/>
    <mergeCell ref="D9:E9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N7:O7"/>
    <mergeCell ref="F8:G8"/>
    <mergeCell ref="H8:I8"/>
    <mergeCell ref="J8:K8"/>
    <mergeCell ref="L8:M8"/>
    <mergeCell ref="N8:O8"/>
    <mergeCell ref="F9:G9"/>
    <mergeCell ref="H9:I9"/>
    <mergeCell ref="J9:K9"/>
    <mergeCell ref="L9:M9"/>
    <mergeCell ref="N9:O9"/>
  </mergeCells>
  <pageMargins left="0.7" right="0.7" top="0.75" bottom="0.75" header="0.3" footer="0.3"/>
  <pageSetup orientation="portrait" verticalDpi="599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4313C-031D-42E2-85E1-33EA137EFDAD}">
  <dimension ref="C1:I129"/>
  <sheetViews>
    <sheetView zoomScale="90" zoomScaleNormal="90" workbookViewId="0">
      <pane ySplit="6" topLeftCell="A7" activePane="bottomLeft" state="frozen"/>
      <selection activeCell="A26" sqref="A26"/>
      <selection pane="bottomLeft"/>
    </sheetView>
  </sheetViews>
  <sheetFormatPr baseColWidth="10" defaultColWidth="11.44140625" defaultRowHeight="13.8" x14ac:dyDescent="0.3"/>
  <cols>
    <col min="1" max="2" width="11.44140625" style="8"/>
    <col min="3" max="3" width="47.109375" style="15" customWidth="1"/>
    <col min="4" max="4" width="11.109375" style="14" customWidth="1"/>
    <col min="5" max="5" width="11.109375" style="13" customWidth="1"/>
    <col min="6" max="6" width="11.109375" style="14" customWidth="1"/>
    <col min="7" max="7" width="11.109375" style="13" customWidth="1"/>
    <col min="8" max="8" width="10.44140625" style="14" customWidth="1"/>
    <col min="9" max="9" width="9.44140625" style="13" customWidth="1"/>
    <col min="10" max="16384" width="11.44140625" style="8"/>
  </cols>
  <sheetData>
    <row r="1" spans="3:9" x14ac:dyDescent="0.3">
      <c r="C1" s="11"/>
      <c r="D1" s="17"/>
      <c r="E1" s="17"/>
      <c r="F1" s="17"/>
      <c r="G1" s="17"/>
    </row>
    <row r="2" spans="3:9" ht="14.4" x14ac:dyDescent="0.3">
      <c r="C2" s="30" t="s">
        <v>136</v>
      </c>
      <c r="E2" s="14"/>
      <c r="G2" s="14"/>
      <c r="I2" s="14"/>
    </row>
    <row r="3" spans="3:9" ht="12.75" customHeight="1" x14ac:dyDescent="0.3">
      <c r="C3" s="49" t="s">
        <v>162</v>
      </c>
      <c r="D3" s="8"/>
      <c r="E3" s="8"/>
      <c r="F3" s="8"/>
      <c r="G3" s="8"/>
      <c r="H3" s="8"/>
      <c r="I3" s="8"/>
    </row>
    <row r="4" spans="3:9" x14ac:dyDescent="0.3">
      <c r="C4" s="8"/>
      <c r="D4" s="8"/>
      <c r="E4" s="8"/>
      <c r="F4" s="8"/>
      <c r="G4" s="8"/>
      <c r="H4" s="8"/>
      <c r="I4" s="8"/>
    </row>
    <row r="5" spans="3:9" ht="49.5" customHeight="1" x14ac:dyDescent="0.3">
      <c r="C5" s="18" t="s">
        <v>5</v>
      </c>
      <c r="D5" s="64" t="s">
        <v>146</v>
      </c>
      <c r="E5" s="66"/>
      <c r="F5" s="64" t="s">
        <v>145</v>
      </c>
      <c r="G5" s="66" t="s">
        <v>9</v>
      </c>
      <c r="H5" s="64" t="s">
        <v>14</v>
      </c>
      <c r="I5" s="66" t="s">
        <v>9</v>
      </c>
    </row>
    <row r="6" spans="3:9" ht="33.75" customHeight="1" x14ac:dyDescent="0.3">
      <c r="C6" s="19" t="s">
        <v>149</v>
      </c>
      <c r="D6" s="67">
        <v>945960.13055469794</v>
      </c>
      <c r="E6" s="68"/>
      <c r="F6" s="67">
        <v>1026822.66426386</v>
      </c>
      <c r="G6" s="68"/>
      <c r="H6" s="67">
        <v>1972782.7948185501</v>
      </c>
      <c r="I6" s="68"/>
    </row>
    <row r="7" spans="3:9" ht="33.75" customHeight="1" x14ac:dyDescent="0.3">
      <c r="C7" s="20" t="s">
        <v>144</v>
      </c>
      <c r="D7" s="71">
        <v>15.2754240117808</v>
      </c>
      <c r="E7" s="72"/>
      <c r="F7" s="71">
        <v>15.787319539505599</v>
      </c>
      <c r="G7" s="72"/>
      <c r="H7" s="71">
        <v>15.541862836665</v>
      </c>
      <c r="I7" s="72"/>
    </row>
    <row r="8" spans="3:9" ht="33.75" customHeight="1" x14ac:dyDescent="0.3">
      <c r="C8" s="21" t="s">
        <v>143</v>
      </c>
      <c r="D8" s="71">
        <v>93.447202562725195</v>
      </c>
      <c r="E8" s="72"/>
      <c r="F8" s="71">
        <v>81.534021780051802</v>
      </c>
      <c r="G8" s="72"/>
      <c r="H8" s="71">
        <v>87.148527071259707</v>
      </c>
      <c r="I8" s="72"/>
    </row>
    <row r="9" spans="3:9" ht="33.75" customHeight="1" x14ac:dyDescent="0.3">
      <c r="C9" s="21" t="s">
        <v>151</v>
      </c>
      <c r="D9" s="58">
        <v>1427.4456418604</v>
      </c>
      <c r="E9" s="59"/>
      <c r="F9" s="58">
        <v>1287.20365518269</v>
      </c>
      <c r="G9" s="59"/>
      <c r="H9" s="58">
        <v>1354.4504541588999</v>
      </c>
      <c r="I9" s="59"/>
    </row>
    <row r="10" spans="3:9" ht="33.75" customHeight="1" x14ac:dyDescent="0.3">
      <c r="C10" s="21" t="s">
        <v>152</v>
      </c>
      <c r="D10" s="61">
        <v>1350306665.734</v>
      </c>
      <c r="E10" s="62"/>
      <c r="F10" s="61">
        <v>1321729886.66486</v>
      </c>
      <c r="G10" s="62"/>
      <c r="H10" s="61">
        <v>2672036552.39886</v>
      </c>
      <c r="I10" s="62"/>
    </row>
    <row r="11" spans="3:9" ht="36" customHeight="1" x14ac:dyDescent="0.3">
      <c r="C11" s="22" t="s">
        <v>15</v>
      </c>
      <c r="D11" s="63" t="s">
        <v>16</v>
      </c>
      <c r="E11" s="63"/>
      <c r="F11" s="63" t="s">
        <v>16</v>
      </c>
      <c r="G11" s="63"/>
      <c r="H11" s="63" t="s">
        <v>16</v>
      </c>
      <c r="I11" s="63"/>
    </row>
    <row r="12" spans="3:9" ht="14.4" customHeight="1" x14ac:dyDescent="0.3">
      <c r="C12" s="23" t="s">
        <v>17</v>
      </c>
      <c r="D12" s="57">
        <v>0.23776994382262301</v>
      </c>
      <c r="E12" s="57"/>
      <c r="F12" s="57">
        <v>0.20118348888927301</v>
      </c>
      <c r="G12" s="57"/>
      <c r="H12" s="57">
        <v>0.22145242231576101</v>
      </c>
      <c r="I12" s="57"/>
    </row>
    <row r="13" spans="3:9" ht="14.4" customHeight="1" x14ac:dyDescent="0.3">
      <c r="C13" s="23" t="s">
        <v>18</v>
      </c>
      <c r="D13" s="56">
        <v>6.7599856564903305E-2</v>
      </c>
      <c r="E13" s="56"/>
      <c r="F13" s="56">
        <v>6.9599467834476597E-2</v>
      </c>
      <c r="G13" s="56"/>
      <c r="H13" s="56">
        <v>7.1828543334752401E-2</v>
      </c>
      <c r="I13" s="56"/>
    </row>
    <row r="14" spans="3:9" ht="14.4" customHeight="1" x14ac:dyDescent="0.3">
      <c r="C14" s="23" t="s">
        <v>19</v>
      </c>
      <c r="D14" s="56">
        <v>0.21291143003721799</v>
      </c>
      <c r="E14" s="56"/>
      <c r="F14" s="56">
        <v>0.202062533312691</v>
      </c>
      <c r="G14" s="56"/>
      <c r="H14" s="56">
        <v>0.206104404445377</v>
      </c>
      <c r="I14" s="56"/>
    </row>
    <row r="15" spans="3:9" ht="14.4" customHeight="1" x14ac:dyDescent="0.3">
      <c r="C15" s="23" t="s">
        <v>20</v>
      </c>
      <c r="D15" s="56">
        <v>9.7530437952501603E-2</v>
      </c>
      <c r="E15" s="56"/>
      <c r="F15" s="56">
        <v>9.2292851250782806E-2</v>
      </c>
      <c r="G15" s="56"/>
      <c r="H15" s="56">
        <v>9.7005187587865804E-2</v>
      </c>
      <c r="I15" s="56"/>
    </row>
    <row r="16" spans="3:9" ht="14.4" customHeight="1" x14ac:dyDescent="0.3">
      <c r="C16" s="23" t="s">
        <v>21</v>
      </c>
      <c r="D16" s="56">
        <v>0.20407864424856401</v>
      </c>
      <c r="E16" s="56"/>
      <c r="F16" s="56">
        <v>0.222899950049878</v>
      </c>
      <c r="G16" s="56"/>
      <c r="H16" s="56">
        <v>0.206918126742166</v>
      </c>
      <c r="I16" s="56"/>
    </row>
    <row r="17" spans="3:9" ht="14.4" customHeight="1" x14ac:dyDescent="0.3">
      <c r="C17" s="23" t="s">
        <v>22</v>
      </c>
      <c r="D17" s="56">
        <v>2.0555822143322602E-2</v>
      </c>
      <c r="E17" s="56"/>
      <c r="F17" s="56">
        <v>2.5471833609038801E-2</v>
      </c>
      <c r="G17" s="56"/>
      <c r="H17" s="56">
        <v>2.26089272554519E-2</v>
      </c>
      <c r="I17" s="56"/>
    </row>
    <row r="18" spans="3:9" ht="14.4" customHeight="1" x14ac:dyDescent="0.3">
      <c r="C18" s="23" t="s">
        <v>23</v>
      </c>
      <c r="D18" s="56">
        <v>7.8817085331645095E-2</v>
      </c>
      <c r="E18" s="56"/>
      <c r="F18" s="56">
        <v>8.2672640713176898E-2</v>
      </c>
      <c r="G18" s="56"/>
      <c r="H18" s="56">
        <v>7.6989694725184799E-2</v>
      </c>
      <c r="I18" s="56"/>
    </row>
    <row r="19" spans="3:9" ht="14.4" customHeight="1" x14ac:dyDescent="0.3">
      <c r="C19" s="23" t="s">
        <v>24</v>
      </c>
      <c r="D19" s="55">
        <v>8.07367798992219E-2</v>
      </c>
      <c r="E19" s="55"/>
      <c r="F19" s="55">
        <v>0.103817234340683</v>
      </c>
      <c r="G19" s="55"/>
      <c r="H19" s="55">
        <v>9.7092693593441803E-2</v>
      </c>
      <c r="I19" s="55"/>
    </row>
    <row r="20" spans="3:9" ht="36" customHeight="1" x14ac:dyDescent="0.3">
      <c r="C20" s="22" t="s">
        <v>25</v>
      </c>
      <c r="D20" s="26" t="s">
        <v>26</v>
      </c>
      <c r="E20" s="27" t="s">
        <v>16</v>
      </c>
      <c r="F20" s="26" t="s">
        <v>26</v>
      </c>
      <c r="G20" s="27" t="s">
        <v>16</v>
      </c>
      <c r="H20" s="26" t="s">
        <v>26</v>
      </c>
      <c r="I20" s="27" t="s">
        <v>16</v>
      </c>
    </row>
    <row r="21" spans="3:9" x14ac:dyDescent="0.3">
      <c r="C21" s="23" t="s">
        <v>27</v>
      </c>
      <c r="D21" s="9">
        <v>67953.519730843298</v>
      </c>
      <c r="E21" s="24">
        <v>7.1835500816505096E-2</v>
      </c>
      <c r="F21" s="9">
        <v>91687.312362694604</v>
      </c>
      <c r="G21" s="24">
        <v>8.9292256154500205E-2</v>
      </c>
      <c r="H21" s="9">
        <v>159640.83209353799</v>
      </c>
      <c r="I21" s="24">
        <v>8.0921646576008796E-2</v>
      </c>
    </row>
    <row r="22" spans="3:9" x14ac:dyDescent="0.3">
      <c r="C22" s="23" t="s">
        <v>28</v>
      </c>
      <c r="D22" s="9">
        <v>136683.381307531</v>
      </c>
      <c r="E22" s="24">
        <v>0.144491693563641</v>
      </c>
      <c r="F22" s="9">
        <v>155487.676489873</v>
      </c>
      <c r="G22" s="24">
        <v>0.15142602700666299</v>
      </c>
      <c r="H22" s="9">
        <v>292171.05779740401</v>
      </c>
      <c r="I22" s="24">
        <v>0.14810097622748</v>
      </c>
    </row>
    <row r="23" spans="3:9" x14ac:dyDescent="0.3">
      <c r="C23" s="23" t="s">
        <v>29</v>
      </c>
      <c r="D23" s="9">
        <v>244923.314609077</v>
      </c>
      <c r="E23" s="24">
        <v>0.25891505011469901</v>
      </c>
      <c r="F23" s="9">
        <v>291594.88679846301</v>
      </c>
      <c r="G23" s="24">
        <v>0.28397784441923202</v>
      </c>
      <c r="H23" s="9">
        <v>536518.20140754001</v>
      </c>
      <c r="I23" s="24">
        <v>0.27196009759244</v>
      </c>
    </row>
    <row r="24" spans="3:9" x14ac:dyDescent="0.3">
      <c r="C24" s="23" t="s">
        <v>30</v>
      </c>
      <c r="D24" s="9">
        <v>298739.45392271999</v>
      </c>
      <c r="E24" s="24">
        <v>0.31580554430718299</v>
      </c>
      <c r="F24" s="9">
        <v>325932.19206593098</v>
      </c>
      <c r="G24" s="24">
        <v>0.31741819051062398</v>
      </c>
      <c r="H24" s="9">
        <v>624671.64598865097</v>
      </c>
      <c r="I24" s="24">
        <v>0.31664491784363202</v>
      </c>
    </row>
    <row r="25" spans="3:9" x14ac:dyDescent="0.3">
      <c r="C25" s="23" t="s">
        <v>31</v>
      </c>
      <c r="D25" s="9">
        <v>197660.46098452699</v>
      </c>
      <c r="E25" s="24">
        <v>0.208952211197972</v>
      </c>
      <c r="F25" s="9">
        <v>162120.59654689499</v>
      </c>
      <c r="G25" s="24">
        <v>0.15788568190898</v>
      </c>
      <c r="H25" s="9">
        <v>359781.05753142101</v>
      </c>
      <c r="I25" s="24">
        <v>0.18237236176044</v>
      </c>
    </row>
    <row r="26" spans="3:9" x14ac:dyDescent="0.3">
      <c r="C26" s="22" t="s">
        <v>32</v>
      </c>
      <c r="D26" s="26" t="s">
        <v>26</v>
      </c>
      <c r="E26" s="27" t="s">
        <v>16</v>
      </c>
      <c r="F26" s="26" t="s">
        <v>26</v>
      </c>
      <c r="G26" s="27" t="s">
        <v>16</v>
      </c>
      <c r="H26" s="26" t="s">
        <v>26</v>
      </c>
      <c r="I26" s="27" t="s">
        <v>16</v>
      </c>
    </row>
    <row r="27" spans="3:9" x14ac:dyDescent="0.3">
      <c r="C27" s="11" t="s">
        <v>33</v>
      </c>
      <c r="D27" s="10">
        <v>788889.8206704011</v>
      </c>
      <c r="E27" s="25">
        <v>0.83395673368158496</v>
      </c>
      <c r="F27" s="10">
        <v>955280.35363148327</v>
      </c>
      <c r="G27" s="25">
        <v>0.93032651778906472</v>
      </c>
      <c r="H27" s="10">
        <v>1744170.1743018795</v>
      </c>
      <c r="I27" s="25">
        <v>0.88411667968865504</v>
      </c>
    </row>
    <row r="28" spans="3:9" x14ac:dyDescent="0.3">
      <c r="C28" s="23" t="s">
        <v>34</v>
      </c>
      <c r="D28" s="9">
        <v>611107.54958482599</v>
      </c>
      <c r="E28" s="24">
        <v>0.64601829384340004</v>
      </c>
      <c r="F28" s="9">
        <v>734478.23547544796</v>
      </c>
      <c r="G28" s="24">
        <v>0.71529219312860204</v>
      </c>
      <c r="H28" s="9">
        <v>1345585.78506027</v>
      </c>
      <c r="I28" s="24">
        <v>0.68207497986823995</v>
      </c>
    </row>
    <row r="29" spans="3:9" x14ac:dyDescent="0.3">
      <c r="C29" s="23" t="s">
        <v>35</v>
      </c>
      <c r="D29" s="9">
        <v>146993.00279284301</v>
      </c>
      <c r="E29" s="24">
        <v>0.15539027285076801</v>
      </c>
      <c r="F29" s="9">
        <v>186304.220985589</v>
      </c>
      <c r="G29" s="24">
        <v>0.18143758164819301</v>
      </c>
      <c r="H29" s="9">
        <v>333297.22377843101</v>
      </c>
      <c r="I29" s="24">
        <v>0.168947754742096</v>
      </c>
    </row>
    <row r="30" spans="3:9" x14ac:dyDescent="0.3">
      <c r="C30" s="23" t="s">
        <v>36</v>
      </c>
      <c r="D30" s="9">
        <v>30789.2682927321</v>
      </c>
      <c r="E30" s="24">
        <v>3.2548166987416E-2</v>
      </c>
      <c r="F30" s="9">
        <v>34497.897170446297</v>
      </c>
      <c r="G30" s="24">
        <v>3.3596743012269101E-2</v>
      </c>
      <c r="H30" s="9">
        <v>65287.165463178397</v>
      </c>
      <c r="I30" s="24">
        <v>3.3093945078319302E-2</v>
      </c>
    </row>
    <row r="31" spans="3:9" x14ac:dyDescent="0.3">
      <c r="C31" s="11" t="s">
        <v>37</v>
      </c>
      <c r="D31" s="10">
        <v>157070.30988429699</v>
      </c>
      <c r="E31" s="25">
        <v>0.16604326631841501</v>
      </c>
      <c r="F31" s="10">
        <v>71542.310632372901</v>
      </c>
      <c r="G31" s="25">
        <v>6.9673482210935306E-2</v>
      </c>
      <c r="H31" s="10">
        <v>228612.62051666999</v>
      </c>
      <c r="I31" s="25">
        <v>0.115883320311345</v>
      </c>
    </row>
    <row r="32" spans="3:9" x14ac:dyDescent="0.3">
      <c r="C32" s="28" t="s">
        <v>163</v>
      </c>
      <c r="D32" s="26" t="s">
        <v>26</v>
      </c>
      <c r="E32" s="27" t="s">
        <v>16</v>
      </c>
      <c r="F32" s="26" t="s">
        <v>26</v>
      </c>
      <c r="G32" s="27" t="s">
        <v>16</v>
      </c>
      <c r="H32" s="26" t="s">
        <v>26</v>
      </c>
      <c r="I32" s="27" t="s">
        <v>16</v>
      </c>
    </row>
    <row r="33" spans="3:9" x14ac:dyDescent="0.3">
      <c r="C33" s="23" t="s">
        <v>38</v>
      </c>
      <c r="D33" s="14">
        <v>240862.067711076</v>
      </c>
      <c r="E33" s="24">
        <v>0.25462179634340099</v>
      </c>
      <c r="F33" s="14">
        <v>210662.90732607601</v>
      </c>
      <c r="G33" s="24">
        <v>0.20515997032175301</v>
      </c>
      <c r="H33" s="14">
        <v>451524.97503715201</v>
      </c>
      <c r="I33" s="24">
        <v>0.22887718618748401</v>
      </c>
    </row>
    <row r="34" spans="3:9" x14ac:dyDescent="0.3">
      <c r="C34" s="23" t="s">
        <v>39</v>
      </c>
      <c r="D34" s="14">
        <v>483939.18618112803</v>
      </c>
      <c r="E34" s="24">
        <v>0.51158518266235298</v>
      </c>
      <c r="F34" s="14">
        <v>488104.77562596399</v>
      </c>
      <c r="G34" s="24">
        <v>0.47535450142785202</v>
      </c>
      <c r="H34" s="14">
        <v>972043.96180709195</v>
      </c>
      <c r="I34" s="24">
        <v>0.492727311065431</v>
      </c>
    </row>
    <row r="35" spans="3:9" x14ac:dyDescent="0.3">
      <c r="C35" s="23" t="s">
        <v>40</v>
      </c>
      <c r="D35" s="14">
        <v>35559.561020411304</v>
      </c>
      <c r="E35" s="24">
        <v>3.7590972253301699E-2</v>
      </c>
      <c r="F35" s="14">
        <v>13126.0695373132</v>
      </c>
      <c r="G35" s="24">
        <v>1.2783190315265799E-2</v>
      </c>
      <c r="H35" s="14">
        <v>48685.6305577245</v>
      </c>
      <c r="I35" s="24">
        <v>2.4678657318786199E-2</v>
      </c>
    </row>
    <row r="36" spans="3:9" x14ac:dyDescent="0.3">
      <c r="C36" s="23" t="s">
        <v>41</v>
      </c>
      <c r="D36" s="14">
        <v>62012.699224300202</v>
      </c>
      <c r="E36" s="24">
        <v>6.5555299025062297E-2</v>
      </c>
      <c r="F36" s="14">
        <v>103072.014281981</v>
      </c>
      <c r="G36" s="24">
        <v>0.100379566861114</v>
      </c>
      <c r="H36" s="14">
        <v>165084.713506281</v>
      </c>
      <c r="I36" s="24">
        <v>8.3681140133556695E-2</v>
      </c>
    </row>
    <row r="37" spans="3:9" x14ac:dyDescent="0.3">
      <c r="C37" s="23" t="s">
        <v>160</v>
      </c>
      <c r="D37" s="14">
        <v>110823.182918547</v>
      </c>
      <c r="E37" s="24">
        <v>0.117154179482767</v>
      </c>
      <c r="F37" s="14">
        <v>172957.633256948</v>
      </c>
      <c r="G37" s="24">
        <v>0.168439633518358</v>
      </c>
      <c r="H37" s="14">
        <v>283780.81617549498</v>
      </c>
      <c r="I37" s="24">
        <v>0.143847978054571</v>
      </c>
    </row>
    <row r="38" spans="3:9" x14ac:dyDescent="0.3">
      <c r="C38" s="23" t="s">
        <v>161</v>
      </c>
      <c r="D38" s="14">
        <v>214298.98385041399</v>
      </c>
      <c r="E38" s="24">
        <v>0.22654124304874501</v>
      </c>
      <c r="F38" s="14">
        <v>254680.06883352101</v>
      </c>
      <c r="G38" s="24">
        <v>0.248027315423647</v>
      </c>
      <c r="H38" s="14">
        <v>468979.05268393498</v>
      </c>
      <c r="I38" s="24">
        <v>0.23772462630741301</v>
      </c>
    </row>
    <row r="39" spans="3:9" x14ac:dyDescent="0.3">
      <c r="C39" s="23" t="s">
        <v>42</v>
      </c>
      <c r="D39" s="14">
        <v>3422.05992725244</v>
      </c>
      <c r="E39" s="24">
        <v>3.6175519630471001E-3</v>
      </c>
      <c r="F39" s="14">
        <v>3877.7973230881998</v>
      </c>
      <c r="G39" s="24">
        <v>3.77650149149001E-3</v>
      </c>
      <c r="H39" s="14">
        <v>7299.8572503406403</v>
      </c>
      <c r="I39" s="24">
        <v>3.7002843240084302E-3</v>
      </c>
    </row>
    <row r="40" spans="3:9" x14ac:dyDescent="0.3">
      <c r="C40" s="28" t="s">
        <v>43</v>
      </c>
      <c r="D40" s="26" t="s">
        <v>26</v>
      </c>
      <c r="E40" s="27" t="s">
        <v>16</v>
      </c>
      <c r="F40" s="26" t="s">
        <v>26</v>
      </c>
      <c r="G40" s="27" t="s">
        <v>16</v>
      </c>
      <c r="H40" s="26" t="s">
        <v>26</v>
      </c>
      <c r="I40" s="27" t="s">
        <v>16</v>
      </c>
    </row>
    <row r="41" spans="3:9" x14ac:dyDescent="0.3">
      <c r="C41" s="23" t="s">
        <v>44</v>
      </c>
      <c r="D41" s="14">
        <v>877278.70901758003</v>
      </c>
      <c r="E41" s="24">
        <v>0.92739501452683404</v>
      </c>
      <c r="F41" s="14">
        <v>989492.120336461</v>
      </c>
      <c r="G41" s="24">
        <v>0.96364460463661705</v>
      </c>
      <c r="H41" s="14">
        <v>1866770.8293540401</v>
      </c>
      <c r="I41" s="24">
        <v>0.946262728090011</v>
      </c>
    </row>
    <row r="42" spans="3:9" x14ac:dyDescent="0.3">
      <c r="C42" s="23" t="s">
        <v>45</v>
      </c>
      <c r="D42" s="14">
        <v>127050.166460637</v>
      </c>
      <c r="E42" s="24">
        <v>0.13430816200058701</v>
      </c>
      <c r="F42" s="14">
        <v>54698.215365933</v>
      </c>
      <c r="G42" s="24">
        <v>5.3269388444154499E-2</v>
      </c>
      <c r="H42" s="14">
        <v>181748.38182657</v>
      </c>
      <c r="I42" s="24">
        <v>9.2127923207727405E-2</v>
      </c>
    </row>
    <row r="43" spans="3:9" x14ac:dyDescent="0.3">
      <c r="C43" s="23" t="s">
        <v>46</v>
      </c>
      <c r="D43" s="14">
        <v>44316.6880234661</v>
      </c>
      <c r="E43" s="24">
        <v>4.68483676975682E-2</v>
      </c>
      <c r="F43" s="14">
        <v>72891.428561335793</v>
      </c>
      <c r="G43" s="24">
        <v>7.0987358477904994E-2</v>
      </c>
      <c r="H43" s="14">
        <v>117208.116584802</v>
      </c>
      <c r="I43" s="24">
        <v>5.9412580489167401E-2</v>
      </c>
    </row>
    <row r="44" spans="3:9" x14ac:dyDescent="0.3">
      <c r="C44" s="23" t="s">
        <v>47</v>
      </c>
      <c r="D44" s="14">
        <v>71149.582857358895</v>
      </c>
      <c r="E44" s="24">
        <v>7.5214145458369103E-2</v>
      </c>
      <c r="F44" s="14">
        <v>79067.746746123594</v>
      </c>
      <c r="G44" s="24">
        <v>7.7002338863262604E-2</v>
      </c>
      <c r="H44" s="14">
        <v>150217.32960348201</v>
      </c>
      <c r="I44" s="24">
        <v>7.6144890353881403E-2</v>
      </c>
    </row>
    <row r="45" spans="3:9" x14ac:dyDescent="0.3">
      <c r="C45" s="23" t="s">
        <v>48</v>
      </c>
      <c r="D45" s="14">
        <v>224.72507784422001</v>
      </c>
      <c r="E45" s="24">
        <v>2.3756294856998301E-4</v>
      </c>
      <c r="F45" s="14">
        <v>142.47580561192001</v>
      </c>
      <c r="G45" s="24">
        <v>1.3875405225308599E-4</v>
      </c>
      <c r="H45" s="14">
        <v>367.20088345613999</v>
      </c>
      <c r="I45" s="24">
        <v>1.8613345798664801E-4</v>
      </c>
    </row>
    <row r="46" spans="3:9" x14ac:dyDescent="0.3">
      <c r="C46" s="28" t="s">
        <v>49</v>
      </c>
      <c r="D46" s="26" t="s">
        <v>26</v>
      </c>
      <c r="E46" s="27" t="s">
        <v>16</v>
      </c>
      <c r="F46" s="26" t="s">
        <v>26</v>
      </c>
      <c r="G46" s="27" t="s">
        <v>16</v>
      </c>
      <c r="H46" s="26" t="s">
        <v>26</v>
      </c>
      <c r="I46" s="27" t="s">
        <v>16</v>
      </c>
    </row>
    <row r="47" spans="3:9" x14ac:dyDescent="0.3">
      <c r="C47" s="23" t="s">
        <v>50</v>
      </c>
      <c r="D47" s="14">
        <v>558311.69084718497</v>
      </c>
      <c r="E47" s="24">
        <v>0.59020636580084895</v>
      </c>
      <c r="F47" s="14">
        <v>560940.452734233</v>
      </c>
      <c r="G47" s="24">
        <v>0.54628756479229001</v>
      </c>
      <c r="H47" s="14">
        <v>1119252.14358142</v>
      </c>
      <c r="I47" s="24">
        <v>0.56734686987391403</v>
      </c>
    </row>
    <row r="48" spans="3:9" x14ac:dyDescent="0.3">
      <c r="C48" s="23" t="s">
        <v>51</v>
      </c>
      <c r="D48" s="14">
        <v>3785.5113609734499</v>
      </c>
      <c r="E48" s="24">
        <v>4.0017662887691496E-3</v>
      </c>
      <c r="F48" s="14">
        <v>3809.74905679107</v>
      </c>
      <c r="G48" s="24">
        <v>3.7102307821792499E-3</v>
      </c>
      <c r="H48" s="14">
        <v>7595.2604177645198</v>
      </c>
      <c r="I48" s="24">
        <v>3.8500236507096599E-3</v>
      </c>
    </row>
    <row r="49" spans="3:9" x14ac:dyDescent="0.3">
      <c r="C49" s="23" t="s">
        <v>52</v>
      </c>
      <c r="D49" s="14">
        <v>47362.237962504703</v>
      </c>
      <c r="E49" s="24">
        <v>5.0067900784287897E-2</v>
      </c>
      <c r="F49" s="14">
        <v>58397.359548083601</v>
      </c>
      <c r="G49" s="24">
        <v>5.6871903572511803E-2</v>
      </c>
      <c r="H49" s="14">
        <v>105759.59751058801</v>
      </c>
      <c r="I49" s="24">
        <v>5.3609347054507102E-2</v>
      </c>
    </row>
    <row r="50" spans="3:9" x14ac:dyDescent="0.3">
      <c r="C50" s="23" t="s">
        <v>53</v>
      </c>
      <c r="D50" s="14">
        <v>46053.393567250503</v>
      </c>
      <c r="E50" s="24">
        <v>4.86842860282551E-2</v>
      </c>
      <c r="F50" s="14">
        <v>52393.051194823303</v>
      </c>
      <c r="G50" s="24">
        <v>5.1024439777422097E-2</v>
      </c>
      <c r="H50" s="14">
        <v>98446.444762073705</v>
      </c>
      <c r="I50" s="24">
        <v>4.9902323266727597E-2</v>
      </c>
    </row>
    <row r="51" spans="3:9" x14ac:dyDescent="0.3">
      <c r="C51" s="23" t="s">
        <v>54</v>
      </c>
      <c r="D51" s="14">
        <v>45131.032263899797</v>
      </c>
      <c r="E51" s="24">
        <v>4.7709232985787303E-2</v>
      </c>
      <c r="F51" s="14">
        <v>46564.783345227203</v>
      </c>
      <c r="G51" s="24">
        <v>4.5348417955509597E-2</v>
      </c>
      <c r="H51" s="14">
        <v>91695.815609127007</v>
      </c>
      <c r="I51" s="24">
        <v>4.6480441663401997E-2</v>
      </c>
    </row>
    <row r="52" spans="3:9" x14ac:dyDescent="0.3">
      <c r="C52" s="23" t="s">
        <v>55</v>
      </c>
      <c r="D52" s="14">
        <v>173987.00459645901</v>
      </c>
      <c r="E52" s="24">
        <v>0.18392636114001501</v>
      </c>
      <c r="F52" s="14">
        <v>200795.43734229801</v>
      </c>
      <c r="G52" s="24">
        <v>0.195550258414146</v>
      </c>
      <c r="H52" s="14">
        <v>374782.44193875801</v>
      </c>
      <c r="I52" s="24">
        <v>0.18997653615142601</v>
      </c>
    </row>
    <row r="53" spans="3:9" x14ac:dyDescent="0.3">
      <c r="C53" s="23" t="s">
        <v>56</v>
      </c>
      <c r="D53" s="14">
        <v>12977.027059493301</v>
      </c>
      <c r="E53" s="24">
        <v>1.3718365753833299E-2</v>
      </c>
      <c r="F53" s="14">
        <v>13453.242461190999</v>
      </c>
      <c r="G53" s="24">
        <v>1.3101816827188801E-2</v>
      </c>
      <c r="H53" s="14">
        <v>26430.269520684298</v>
      </c>
      <c r="I53" s="24">
        <v>1.33974554066988E-2</v>
      </c>
    </row>
    <row r="54" spans="3:9" x14ac:dyDescent="0.3">
      <c r="C54" s="23" t="s">
        <v>57</v>
      </c>
      <c r="D54" s="14">
        <v>211472.35803979999</v>
      </c>
      <c r="E54" s="24">
        <v>0.22355314057030601</v>
      </c>
      <c r="F54" s="14">
        <v>263774.44633649598</v>
      </c>
      <c r="G54" s="24">
        <v>0.25688412957421403</v>
      </c>
      <c r="H54" s="14">
        <v>475246.804376296</v>
      </c>
      <c r="I54" s="24">
        <v>0.24090173820681901</v>
      </c>
    </row>
    <row r="55" spans="3:9" x14ac:dyDescent="0.3">
      <c r="C55" s="23" t="s">
        <v>58</v>
      </c>
      <c r="D55" s="14">
        <v>8668.9465934544896</v>
      </c>
      <c r="E55" s="24">
        <v>9.1641775519346099E-3</v>
      </c>
      <c r="F55" s="14">
        <v>6898.3508884846196</v>
      </c>
      <c r="G55" s="24">
        <v>6.7181521489206204E-3</v>
      </c>
      <c r="H55" s="14">
        <v>15567.2974819391</v>
      </c>
      <c r="I55" s="24">
        <v>7.8910346961794699E-3</v>
      </c>
    </row>
    <row r="56" spans="3:9" x14ac:dyDescent="0.3">
      <c r="C56" s="23" t="s">
        <v>59</v>
      </c>
      <c r="D56" s="14">
        <v>2208.2924737162498</v>
      </c>
      <c r="E56" s="24">
        <v>2.3344456096911202E-3</v>
      </c>
      <c r="F56" s="14">
        <v>1169.9267301151201</v>
      </c>
      <c r="G56" s="24">
        <v>1.1393659010768499E-3</v>
      </c>
      <c r="H56" s="14">
        <v>3378.2192038313701</v>
      </c>
      <c r="I56" s="24">
        <v>1.712413151972E-3</v>
      </c>
    </row>
    <row r="57" spans="3:9" x14ac:dyDescent="0.3">
      <c r="C57" s="23" t="s">
        <v>60</v>
      </c>
      <c r="D57" s="14">
        <v>249.36283693329</v>
      </c>
      <c r="E57" s="24">
        <v>2.6360818905450802E-4</v>
      </c>
      <c r="F57" s="14">
        <v>87.547575026139299</v>
      </c>
      <c r="G57" s="24">
        <v>8.52606570472453E-5</v>
      </c>
      <c r="H57" s="14">
        <v>336.91041195942898</v>
      </c>
      <c r="I57" s="24">
        <v>1.7077927323997001E-4</v>
      </c>
    </row>
    <row r="58" spans="3:9" x14ac:dyDescent="0.3">
      <c r="C58" s="23" t="s">
        <v>48</v>
      </c>
      <c r="D58" s="14">
        <f>462.730161682945+223.200784068856</f>
        <v>685.930945751801</v>
      </c>
      <c r="E58" s="24">
        <f>0.0489164550108055%+0.0235951576455948%</f>
        <v>7.2511612656400292E-4</v>
      </c>
      <c r="F58" s="14">
        <f>543.614034048706+215.969007443722</f>
        <v>759.58304149242804</v>
      </c>
      <c r="G58" s="24">
        <f>0.052941374686001%+0.0210327464478546%</f>
        <v>7.3974121133855595E-4</v>
      </c>
      <c r="H58" s="14">
        <f>1006.34419573165+439.169791512578</f>
        <v>1445.513987244228</v>
      </c>
      <c r="I58" s="16">
        <f>0.0510114037072292%+0.0222614366196848%</f>
        <v>7.3272840326914007E-4</v>
      </c>
    </row>
    <row r="59" spans="3:9" x14ac:dyDescent="0.3">
      <c r="C59" s="28" t="s">
        <v>61</v>
      </c>
      <c r="D59" s="26" t="s">
        <v>26</v>
      </c>
      <c r="E59" s="27" t="s">
        <v>16</v>
      </c>
      <c r="F59" s="26" t="s">
        <v>26</v>
      </c>
      <c r="G59" s="27" t="s">
        <v>16</v>
      </c>
      <c r="H59" s="26" t="s">
        <v>26</v>
      </c>
      <c r="I59" s="27" t="s">
        <v>16</v>
      </c>
    </row>
    <row r="60" spans="3:9" x14ac:dyDescent="0.3">
      <c r="C60" s="23" t="s">
        <v>62</v>
      </c>
      <c r="D60" s="14">
        <v>837321.42077812599</v>
      </c>
      <c r="E60" s="24">
        <v>0.88515508606809001</v>
      </c>
      <c r="F60" s="14">
        <v>896173.144535503</v>
      </c>
      <c r="G60" s="24">
        <v>0.87276330736036301</v>
      </c>
      <c r="H60" s="14">
        <v>1733494.56531363</v>
      </c>
      <c r="I60" s="24">
        <v>0.87870523296664604</v>
      </c>
    </row>
    <row r="61" spans="3:9" x14ac:dyDescent="0.3">
      <c r="C61" s="23" t="s">
        <v>63</v>
      </c>
      <c r="D61" s="14">
        <v>427484.167087326</v>
      </c>
      <c r="E61" s="24">
        <v>0.45190505739037301</v>
      </c>
      <c r="F61" s="14">
        <v>459946.49834062398</v>
      </c>
      <c r="G61" s="24">
        <v>0.447931774733826</v>
      </c>
      <c r="H61" s="14">
        <v>887430.66542794998</v>
      </c>
      <c r="I61" s="24">
        <v>0.44983698547998102</v>
      </c>
    </row>
    <row r="62" spans="3:9" x14ac:dyDescent="0.3">
      <c r="C62" s="23" t="s">
        <v>64</v>
      </c>
      <c r="D62" s="14">
        <v>335624.80958578602</v>
      </c>
      <c r="E62" s="24">
        <v>0.354798049880792</v>
      </c>
      <c r="F62" s="14">
        <v>338219.19788809703</v>
      </c>
      <c r="G62" s="24">
        <v>0.329384235135258</v>
      </c>
      <c r="H62" s="14">
        <v>673844.00747388403</v>
      </c>
      <c r="I62" s="24">
        <v>0.34157029818169099</v>
      </c>
    </row>
    <row r="63" spans="3:9" x14ac:dyDescent="0.3">
      <c r="C63" s="23" t="s">
        <v>65</v>
      </c>
      <c r="D63" s="14">
        <v>350953.72357948899</v>
      </c>
      <c r="E63" s="24">
        <v>0.37100265882632399</v>
      </c>
      <c r="F63" s="14">
        <v>407931.81171419402</v>
      </c>
      <c r="G63" s="24">
        <v>0.397275815884572</v>
      </c>
      <c r="H63" s="14">
        <v>758885.53529368294</v>
      </c>
      <c r="I63" s="24">
        <v>0.38467769350324299</v>
      </c>
    </row>
    <row r="64" spans="3:9" x14ac:dyDescent="0.3">
      <c r="C64" s="23" t="s">
        <v>66</v>
      </c>
      <c r="D64" s="14">
        <v>202554.91278911001</v>
      </c>
      <c r="E64" s="24">
        <v>0.21412626837701301</v>
      </c>
      <c r="F64" s="14">
        <v>241579.69049098901</v>
      </c>
      <c r="G64" s="24">
        <v>0.235269145197706</v>
      </c>
      <c r="H64" s="14">
        <v>444134.60328009899</v>
      </c>
      <c r="I64" s="24">
        <v>0.22513102022513701</v>
      </c>
    </row>
    <row r="65" spans="3:9" x14ac:dyDescent="0.3">
      <c r="C65" s="23" t="s">
        <v>67</v>
      </c>
      <c r="D65" s="14">
        <v>3122.5090615378399</v>
      </c>
      <c r="E65" s="24">
        <v>3.30088865342225E-3</v>
      </c>
      <c r="F65" s="14">
        <v>2625.6712291999602</v>
      </c>
      <c r="G65" s="24">
        <v>2.5570834386309002E-3</v>
      </c>
      <c r="H65" s="14">
        <v>5748.1802907377996</v>
      </c>
      <c r="I65" s="24">
        <v>2.9137421037101498E-3</v>
      </c>
    </row>
    <row r="66" spans="3:9" x14ac:dyDescent="0.3">
      <c r="C66" s="28" t="s">
        <v>83</v>
      </c>
      <c r="D66" s="26" t="s">
        <v>26</v>
      </c>
      <c r="E66" s="27" t="s">
        <v>16</v>
      </c>
      <c r="F66" s="26" t="s">
        <v>26</v>
      </c>
      <c r="G66" s="27" t="s">
        <v>16</v>
      </c>
      <c r="H66" s="26" t="s">
        <v>26</v>
      </c>
      <c r="I66" s="27" t="s">
        <v>16</v>
      </c>
    </row>
    <row r="67" spans="3:9" x14ac:dyDescent="0.3">
      <c r="C67" s="23" t="s">
        <v>68</v>
      </c>
      <c r="D67" s="14">
        <v>49023.111448299001</v>
      </c>
      <c r="E67" s="24">
        <v>5.1823654998601802E-2</v>
      </c>
      <c r="F67" s="14">
        <v>49326.489698949597</v>
      </c>
      <c r="G67" s="24">
        <v>4.8037983008792001E-2</v>
      </c>
      <c r="H67" s="14">
        <v>98349.601147248701</v>
      </c>
      <c r="I67" s="24">
        <v>4.9853233415032103E-2</v>
      </c>
    </row>
    <row r="68" spans="3:9" x14ac:dyDescent="0.3">
      <c r="C68" s="23" t="s">
        <v>69</v>
      </c>
      <c r="D68" s="14">
        <v>26442.2504094912</v>
      </c>
      <c r="E68" s="24">
        <v>2.7952816990274E-2</v>
      </c>
      <c r="F68" s="14">
        <v>30076.871941638099</v>
      </c>
      <c r="G68" s="24">
        <v>2.9291203815802701E-2</v>
      </c>
      <c r="H68" s="14">
        <v>56519.122351129299</v>
      </c>
      <c r="I68" s="24">
        <v>2.86494400192332E-2</v>
      </c>
    </row>
    <row r="69" spans="3:9" x14ac:dyDescent="0.3">
      <c r="C69" s="23" t="s">
        <v>70</v>
      </c>
      <c r="D69" s="14">
        <v>26744.064186862499</v>
      </c>
      <c r="E69" s="24">
        <v>2.8271872484921901E-2</v>
      </c>
      <c r="F69" s="14">
        <v>34629.277789437598</v>
      </c>
      <c r="G69" s="24">
        <v>3.3724691706394999E-2</v>
      </c>
      <c r="H69" s="14">
        <v>61373.3419763001</v>
      </c>
      <c r="I69" s="24">
        <v>3.11100350923047E-2</v>
      </c>
    </row>
    <row r="70" spans="3:9" x14ac:dyDescent="0.3">
      <c r="C70" s="23" t="s">
        <v>71</v>
      </c>
      <c r="D70" s="14">
        <v>50398.385913425504</v>
      </c>
      <c r="E70" s="24">
        <v>5.3277494775464403E-2</v>
      </c>
      <c r="F70" s="14">
        <v>71065.001380105503</v>
      </c>
      <c r="G70" s="24">
        <v>6.9208641232177098E-2</v>
      </c>
      <c r="H70" s="14">
        <v>121463.38729353101</v>
      </c>
      <c r="I70" s="24">
        <v>6.1569569449079903E-2</v>
      </c>
    </row>
    <row r="71" spans="3:9" x14ac:dyDescent="0.3">
      <c r="C71" s="23" t="s">
        <v>72</v>
      </c>
      <c r="D71" s="14">
        <v>117187.16484384501</v>
      </c>
      <c r="E71" s="24">
        <v>0.123881716637601</v>
      </c>
      <c r="F71" s="14">
        <v>159209.78724471899</v>
      </c>
      <c r="G71" s="24">
        <v>0.15505090877484601</v>
      </c>
      <c r="H71" s="14">
        <v>276396.95208856498</v>
      </c>
      <c r="I71" s="24">
        <v>0.14010511081833801</v>
      </c>
    </row>
    <row r="72" spans="3:9" x14ac:dyDescent="0.3">
      <c r="C72" s="23" t="s">
        <v>73</v>
      </c>
      <c r="D72" s="14">
        <v>160768.484076436</v>
      </c>
      <c r="E72" s="24">
        <v>0.16995270612743901</v>
      </c>
      <c r="F72" s="14">
        <v>174661.414933372</v>
      </c>
      <c r="G72" s="24">
        <v>0.17009890900547001</v>
      </c>
      <c r="H72" s="14">
        <v>335429.89900980802</v>
      </c>
      <c r="I72" s="24">
        <v>0.17002880392651601</v>
      </c>
    </row>
    <row r="73" spans="3:9" x14ac:dyDescent="0.3">
      <c r="C73" s="23" t="s">
        <v>74</v>
      </c>
      <c r="D73" s="14">
        <v>147214.79111460401</v>
      </c>
      <c r="E73" s="24">
        <v>0.15562473127517501</v>
      </c>
      <c r="F73" s="14">
        <v>139516.09954704301</v>
      </c>
      <c r="G73" s="24">
        <v>0.13587165963761</v>
      </c>
      <c r="H73" s="14">
        <v>286730.89066164702</v>
      </c>
      <c r="I73" s="24">
        <v>0.14534336543016099</v>
      </c>
    </row>
    <row r="74" spans="3:9" x14ac:dyDescent="0.3">
      <c r="C74" s="23" t="s">
        <v>75</v>
      </c>
      <c r="D74" s="14">
        <v>107267.15034646601</v>
      </c>
      <c r="E74" s="24">
        <v>0.113395001418893</v>
      </c>
      <c r="F74" s="14">
        <v>95209.724349195094</v>
      </c>
      <c r="G74" s="24">
        <v>9.2722655686074504E-2</v>
      </c>
      <c r="H74" s="14">
        <v>202476.87469566101</v>
      </c>
      <c r="I74" s="24">
        <v>0.10263515843075</v>
      </c>
    </row>
    <row r="75" spans="3:9" x14ac:dyDescent="0.3">
      <c r="C75" s="23" t="s">
        <v>76</v>
      </c>
      <c r="D75" s="14">
        <v>77918.175642934395</v>
      </c>
      <c r="E75" s="24">
        <v>8.2369407680262602E-2</v>
      </c>
      <c r="F75" s="14">
        <v>74282.810076985101</v>
      </c>
      <c r="G75" s="24">
        <v>7.2342394322041606E-2</v>
      </c>
      <c r="H75" s="14">
        <v>152200.98571991999</v>
      </c>
      <c r="I75" s="24">
        <v>7.7150402020775E-2</v>
      </c>
    </row>
    <row r="76" spans="3:9" x14ac:dyDescent="0.3">
      <c r="C76" s="23" t="s">
        <v>77</v>
      </c>
      <c r="D76" s="14">
        <v>65645.173299122398</v>
      </c>
      <c r="E76" s="24">
        <v>6.9395285465814402E-2</v>
      </c>
      <c r="F76" s="14">
        <v>62908.941804944101</v>
      </c>
      <c r="G76" s="24">
        <v>6.1265634266112E-2</v>
      </c>
      <c r="H76" s="14">
        <v>128554.115104066</v>
      </c>
      <c r="I76" s="24">
        <v>6.5163846441539094E-2</v>
      </c>
    </row>
    <row r="77" spans="3:9" x14ac:dyDescent="0.3">
      <c r="C77" s="23" t="s">
        <v>78</v>
      </c>
      <c r="D77" s="14">
        <v>43496.3735617606</v>
      </c>
      <c r="E77" s="24">
        <v>4.5981191127214799E-2</v>
      </c>
      <c r="F77" s="14">
        <v>47963.376573920199</v>
      </c>
      <c r="G77" s="24">
        <v>4.6710477128303202E-2</v>
      </c>
      <c r="H77" s="14">
        <v>91459.750135680806</v>
      </c>
      <c r="I77" s="24">
        <v>4.6360780505535999E-2</v>
      </c>
    </row>
    <row r="78" spans="3:9" x14ac:dyDescent="0.3">
      <c r="C78" s="23" t="s">
        <v>79</v>
      </c>
      <c r="D78" s="14">
        <v>33291.187308450302</v>
      </c>
      <c r="E78" s="24">
        <v>3.5193013144146801E-2</v>
      </c>
      <c r="F78" s="14">
        <v>41347.635621132598</v>
      </c>
      <c r="G78" s="24">
        <v>4.0267552577616002E-2</v>
      </c>
      <c r="H78" s="14">
        <v>74638.822929582806</v>
      </c>
      <c r="I78" s="24">
        <v>3.7834283189015598E-2</v>
      </c>
    </row>
    <row r="79" spans="3:9" x14ac:dyDescent="0.3">
      <c r="C79" s="23" t="s">
        <v>80</v>
      </c>
      <c r="D79" s="14">
        <v>21740.356122991401</v>
      </c>
      <c r="E79" s="24">
        <v>2.29823175636833E-2</v>
      </c>
      <c r="F79" s="14">
        <v>26269.008432322898</v>
      </c>
      <c r="G79" s="24">
        <v>2.5582809326823299E-2</v>
      </c>
      <c r="H79" s="14">
        <v>48009.3645553143</v>
      </c>
      <c r="I79" s="24">
        <v>2.43358593157895E-2</v>
      </c>
    </row>
    <row r="80" spans="3:9" x14ac:dyDescent="0.3">
      <c r="C80" s="23" t="s">
        <v>81</v>
      </c>
      <c r="D80" s="14">
        <v>13093.6866708958</v>
      </c>
      <c r="E80" s="24">
        <v>1.38416897794814E-2</v>
      </c>
      <c r="F80" s="14">
        <v>12725.5672523134</v>
      </c>
      <c r="G80" s="24">
        <v>1.23931499519798E-2</v>
      </c>
      <c r="H80" s="14">
        <v>25819.253923209199</v>
      </c>
      <c r="I80" s="24">
        <v>1.3087732714935799E-2</v>
      </c>
    </row>
    <row r="81" spans="3:9" x14ac:dyDescent="0.3">
      <c r="C81" s="23" t="s">
        <v>82</v>
      </c>
      <c r="D81" s="14">
        <v>5729.7756091127803</v>
      </c>
      <c r="E81" s="24">
        <v>6.0571005310265198E-3</v>
      </c>
      <c r="F81" s="14">
        <v>7630.6576177781999</v>
      </c>
      <c r="G81" s="24">
        <v>7.4313295599574003E-3</v>
      </c>
      <c r="H81" s="14">
        <v>13360.433226891</v>
      </c>
      <c r="I81" s="24">
        <v>6.7723792309937504E-3</v>
      </c>
    </row>
    <row r="82" spans="3:9" x14ac:dyDescent="0.3">
      <c r="C82" s="28" t="s">
        <v>85</v>
      </c>
      <c r="D82" s="26" t="s">
        <v>26</v>
      </c>
      <c r="E82" s="27" t="s">
        <v>16</v>
      </c>
      <c r="F82" s="26" t="s">
        <v>26</v>
      </c>
      <c r="G82" s="27" t="s">
        <v>16</v>
      </c>
      <c r="H82" s="26" t="s">
        <v>26</v>
      </c>
      <c r="I82" s="27" t="s">
        <v>16</v>
      </c>
    </row>
    <row r="83" spans="3:9" x14ac:dyDescent="0.3">
      <c r="C83" s="23" t="s">
        <v>86</v>
      </c>
      <c r="D83" s="14">
        <v>129479.422945288</v>
      </c>
      <c r="E83" s="24">
        <v>0.13687619463344999</v>
      </c>
      <c r="F83" s="14">
        <v>164021.83128929901</v>
      </c>
      <c r="G83" s="24">
        <v>0.15973725259257701</v>
      </c>
      <c r="H83" s="14">
        <v>293501.25423458702</v>
      </c>
      <c r="I83" s="24">
        <v>0.14877525037498199</v>
      </c>
    </row>
    <row r="84" spans="3:9" x14ac:dyDescent="0.3">
      <c r="C84" s="23" t="s">
        <v>87</v>
      </c>
      <c r="D84" s="14">
        <v>816480.70760941005</v>
      </c>
      <c r="E84" s="24">
        <v>0.86312380536654998</v>
      </c>
      <c r="F84" s="14">
        <v>862800.83297455695</v>
      </c>
      <c r="G84" s="24">
        <v>0.84026274740742302</v>
      </c>
      <c r="H84" s="14">
        <v>1679281.54058397</v>
      </c>
      <c r="I84" s="24">
        <v>0.85122474962501804</v>
      </c>
    </row>
    <row r="85" spans="3:9" ht="27.6" x14ac:dyDescent="0.3">
      <c r="C85" s="28" t="s">
        <v>88</v>
      </c>
      <c r="D85" s="26" t="s">
        <v>26</v>
      </c>
      <c r="E85" s="27" t="s">
        <v>16</v>
      </c>
      <c r="F85" s="26" t="s">
        <v>26</v>
      </c>
      <c r="G85" s="27" t="s">
        <v>16</v>
      </c>
      <c r="H85" s="26" t="s">
        <v>26</v>
      </c>
      <c r="I85" s="27" t="s">
        <v>16</v>
      </c>
    </row>
    <row r="86" spans="3:9" x14ac:dyDescent="0.3">
      <c r="C86" s="23" t="s">
        <v>89</v>
      </c>
      <c r="D86" s="14">
        <v>100899.471337838</v>
      </c>
      <c r="E86" s="16">
        <v>0.77927031989069995</v>
      </c>
      <c r="F86" s="14">
        <v>128229.11363065</v>
      </c>
      <c r="G86" s="16">
        <v>0.78178077041757599</v>
      </c>
      <c r="H86" s="14">
        <v>229128.58496848799</v>
      </c>
      <c r="I86" s="16">
        <v>0.780673273666326</v>
      </c>
    </row>
    <row r="87" spans="3:9" x14ac:dyDescent="0.3">
      <c r="C87" s="23" t="s">
        <v>90</v>
      </c>
      <c r="D87" s="14">
        <v>125686.348960252</v>
      </c>
      <c r="E87" s="16">
        <v>0.97070519856549498</v>
      </c>
      <c r="F87" s="14">
        <v>159462.358208541</v>
      </c>
      <c r="G87" s="16">
        <v>0.97220203527226701</v>
      </c>
      <c r="H87" s="14">
        <v>285148.70716879203</v>
      </c>
      <c r="I87" s="16">
        <v>0.97154169890150199</v>
      </c>
    </row>
    <row r="88" spans="3:9" x14ac:dyDescent="0.3">
      <c r="C88" s="23" t="s">
        <v>91</v>
      </c>
      <c r="D88" s="14">
        <v>77838.158047450706</v>
      </c>
      <c r="E88" s="16">
        <v>0.60116237991222299</v>
      </c>
      <c r="F88" s="14">
        <v>99281.648574734805</v>
      </c>
      <c r="G88" s="16">
        <v>0.60529533047112205</v>
      </c>
      <c r="H88" s="14">
        <v>177119.80662218601</v>
      </c>
      <c r="I88" s="16">
        <v>0.60347206039746204</v>
      </c>
    </row>
    <row r="89" spans="3:9" x14ac:dyDescent="0.3">
      <c r="C89" s="23" t="s">
        <v>92</v>
      </c>
      <c r="D89" s="14">
        <v>76034.649458829095</v>
      </c>
      <c r="E89" s="16">
        <v>0.58723345941198402</v>
      </c>
      <c r="F89" s="14">
        <v>98696.059655802106</v>
      </c>
      <c r="G89" s="16">
        <v>0.60172514158632795</v>
      </c>
      <c r="H89" s="14">
        <v>174730.709114631</v>
      </c>
      <c r="I89" s="16">
        <v>0.59533206960326601</v>
      </c>
    </row>
    <row r="90" spans="3:9" x14ac:dyDescent="0.3">
      <c r="C90" s="23" t="s">
        <v>93</v>
      </c>
      <c r="D90" s="14">
        <v>10788.2867408938</v>
      </c>
      <c r="E90" s="16">
        <v>8.33204728248782E-2</v>
      </c>
      <c r="F90" s="14">
        <v>15111.9858578037</v>
      </c>
      <c r="G90" s="16">
        <v>9.2133990573178504E-2</v>
      </c>
      <c r="H90" s="14">
        <v>25900.272598697498</v>
      </c>
      <c r="I90" s="16">
        <v>8.8245866840474196E-2</v>
      </c>
    </row>
    <row r="91" spans="3:9" x14ac:dyDescent="0.3">
      <c r="C91" s="23" t="s">
        <v>94</v>
      </c>
      <c r="D91" s="14">
        <v>31910.442904555999</v>
      </c>
      <c r="E91" s="16">
        <v>0.24645184677753601</v>
      </c>
      <c r="F91" s="14">
        <v>40779.215879945601</v>
      </c>
      <c r="G91" s="16">
        <v>0.24862065957561499</v>
      </c>
      <c r="H91" s="14">
        <v>72689.658784501604</v>
      </c>
      <c r="I91" s="16">
        <v>0.24766387787359501</v>
      </c>
    </row>
    <row r="92" spans="3:9" x14ac:dyDescent="0.3">
      <c r="C92" s="23" t="s">
        <v>95</v>
      </c>
      <c r="D92" s="14">
        <v>51811.595679561004</v>
      </c>
      <c r="E92" s="16">
        <v>0.40015312472819797</v>
      </c>
      <c r="F92" s="14">
        <v>67494.852647377498</v>
      </c>
      <c r="G92" s="16">
        <v>0.41149920176376598</v>
      </c>
      <c r="H92" s="14">
        <v>119306.448326938</v>
      </c>
      <c r="I92" s="16">
        <v>0.406493827898876</v>
      </c>
    </row>
    <row r="93" spans="3:9" x14ac:dyDescent="0.3">
      <c r="C93" s="23" t="s">
        <v>96</v>
      </c>
      <c r="D93" s="14">
        <v>2896.4611224425998</v>
      </c>
      <c r="E93" s="16">
        <v>2.2370049669332499E-2</v>
      </c>
      <c r="F93" s="14">
        <v>3676.0796559322498</v>
      </c>
      <c r="G93" s="16">
        <v>2.2412136403040399E-2</v>
      </c>
      <c r="H93" s="14">
        <v>6572.5407783748497</v>
      </c>
      <c r="I93" s="16">
        <v>2.2393569647650002E-2</v>
      </c>
    </row>
    <row r="94" spans="3:9" ht="27.6" x14ac:dyDescent="0.3">
      <c r="C94" s="28" t="s">
        <v>97</v>
      </c>
      <c r="D94" s="26" t="s">
        <v>26</v>
      </c>
      <c r="E94" s="27" t="s">
        <v>16</v>
      </c>
      <c r="F94" s="26" t="s">
        <v>26</v>
      </c>
      <c r="G94" s="27" t="s">
        <v>16</v>
      </c>
      <c r="H94" s="26" t="s">
        <v>26</v>
      </c>
      <c r="I94" s="27" t="s">
        <v>16</v>
      </c>
    </row>
    <row r="95" spans="3:9" x14ac:dyDescent="0.3">
      <c r="C95" s="23" t="s">
        <v>98</v>
      </c>
      <c r="D95" s="14">
        <v>286265.18564537901</v>
      </c>
      <c r="E95" s="38">
        <v>0.46843667017346102</v>
      </c>
      <c r="F95" s="14">
        <v>345719.83574048401</v>
      </c>
      <c r="G95" s="16">
        <v>0.47070126661641698</v>
      </c>
      <c r="H95" s="14">
        <v>631985.02138586296</v>
      </c>
      <c r="I95" s="16">
        <v>0.46967278370702598</v>
      </c>
    </row>
    <row r="96" spans="3:9" x14ac:dyDescent="0.3">
      <c r="C96" s="23" t="s">
        <v>99</v>
      </c>
      <c r="D96" s="14">
        <v>247443.22460285699</v>
      </c>
      <c r="E96" s="38">
        <v>0.40490945459758299</v>
      </c>
      <c r="F96" s="14">
        <v>302531.785599961</v>
      </c>
      <c r="G96" s="16">
        <v>0.41190027285712999</v>
      </c>
      <c r="H96" s="14">
        <v>549975.01020281797</v>
      </c>
      <c r="I96" s="16">
        <v>0.408725342010196</v>
      </c>
    </row>
    <row r="97" spans="3:9" x14ac:dyDescent="0.3">
      <c r="C97" s="23" t="s">
        <v>100</v>
      </c>
      <c r="D97" s="14">
        <v>33111.414813518699</v>
      </c>
      <c r="E97" s="38">
        <v>5.4182630923172E-2</v>
      </c>
      <c r="F97" s="14">
        <v>41199.541874103801</v>
      </c>
      <c r="G97" s="16">
        <v>5.6093618413940102E-2</v>
      </c>
      <c r="H97" s="14">
        <v>74310.9566876225</v>
      </c>
      <c r="I97" s="16">
        <v>5.5225729576426699E-2</v>
      </c>
    </row>
    <row r="98" spans="3:9" x14ac:dyDescent="0.3">
      <c r="C98" s="23" t="s">
        <v>101</v>
      </c>
      <c r="D98" s="14">
        <v>29007.6338572231</v>
      </c>
      <c r="E98" s="38">
        <v>4.7467313858142103E-2</v>
      </c>
      <c r="F98" s="14">
        <v>33610.615871580099</v>
      </c>
      <c r="G98" s="16">
        <v>4.5761214217359403E-2</v>
      </c>
      <c r="H98" s="14">
        <v>62618.249728803203</v>
      </c>
      <c r="I98" s="16">
        <v>4.6536051750872401E-2</v>
      </c>
    </row>
    <row r="99" spans="3:9" x14ac:dyDescent="0.3">
      <c r="C99" s="23" t="s">
        <v>102</v>
      </c>
      <c r="D99" s="14">
        <v>116230.57530516799</v>
      </c>
      <c r="E99" s="38">
        <v>0.190196595319649</v>
      </c>
      <c r="F99" s="14">
        <v>135079.09560599999</v>
      </c>
      <c r="G99" s="16">
        <v>0.18391163833269999</v>
      </c>
      <c r="H99" s="14">
        <v>251309.67091116801</v>
      </c>
      <c r="I99" s="16">
        <v>0.18676599716004799</v>
      </c>
    </row>
    <row r="100" spans="3:9" x14ac:dyDescent="0.3">
      <c r="C100" s="23" t="s">
        <v>103</v>
      </c>
      <c r="D100" s="14">
        <v>13952.1184765613</v>
      </c>
      <c r="E100" s="38">
        <v>2.2830872382512801E-2</v>
      </c>
      <c r="F100" s="14">
        <v>14642.723924734801</v>
      </c>
      <c r="G100" s="16">
        <v>1.9936225768836E-2</v>
      </c>
      <c r="H100" s="14">
        <v>28594.8424012961</v>
      </c>
      <c r="I100" s="16">
        <v>2.1250850535713101E-2</v>
      </c>
    </row>
    <row r="101" spans="3:9" x14ac:dyDescent="0.3">
      <c r="C101" s="23" t="s">
        <v>104</v>
      </c>
      <c r="D101" s="14">
        <v>62429.051111143199</v>
      </c>
      <c r="E101" s="38">
        <v>0.102157224458373</v>
      </c>
      <c r="F101" s="14">
        <v>72887.189167268996</v>
      </c>
      <c r="G101" s="16">
        <v>9.9236690274541697E-2</v>
      </c>
      <c r="H101" s="14">
        <v>135316.24027841201</v>
      </c>
      <c r="I101" s="16">
        <v>0.100563072069278</v>
      </c>
    </row>
    <row r="102" spans="3:9" x14ac:dyDescent="0.3">
      <c r="C102" s="23" t="s">
        <v>105</v>
      </c>
      <c r="D102" s="14">
        <v>2877.8832433294201</v>
      </c>
      <c r="E102" s="38">
        <v>4.7092909346065099E-3</v>
      </c>
      <c r="F102" s="14">
        <v>2159.50350918089</v>
      </c>
      <c r="G102" s="16">
        <v>2.94018720348192E-3</v>
      </c>
      <c r="H102" s="14">
        <v>5037.3867525103096</v>
      </c>
      <c r="I102" s="16">
        <v>3.7436385018623499E-3</v>
      </c>
    </row>
    <row r="103" spans="3:9" x14ac:dyDescent="0.3">
      <c r="C103" s="23" t="s">
        <v>106</v>
      </c>
      <c r="D103" s="14">
        <v>120124.63200216</v>
      </c>
      <c r="E103" s="38">
        <v>0.196568725233014</v>
      </c>
      <c r="F103" s="14">
        <v>154498.87378436199</v>
      </c>
      <c r="G103" s="16">
        <v>0.210351874735063</v>
      </c>
      <c r="H103" s="14">
        <v>274623.505786522</v>
      </c>
      <c r="I103" s="16">
        <v>0.20409215736046199</v>
      </c>
    </row>
    <row r="104" spans="3:9" x14ac:dyDescent="0.3">
      <c r="C104" s="23" t="s">
        <v>107</v>
      </c>
      <c r="D104" s="14">
        <v>151317.14761554499</v>
      </c>
      <c r="E104" s="38">
        <v>0.24761132098326599</v>
      </c>
      <c r="F104" s="14">
        <v>194721.641128736</v>
      </c>
      <c r="G104" s="16">
        <v>0.26511560414405999</v>
      </c>
      <c r="H104" s="14">
        <v>346038.78874428198</v>
      </c>
      <c r="I104" s="16">
        <v>0.257165906913011</v>
      </c>
    </row>
    <row r="105" spans="3:9" x14ac:dyDescent="0.3">
      <c r="C105" s="23" t="s">
        <v>108</v>
      </c>
      <c r="D105" s="14">
        <v>11159.383923654301</v>
      </c>
      <c r="E105" s="38">
        <v>1.8260916480635499E-2</v>
      </c>
      <c r="F105" s="14">
        <v>11905.186269607901</v>
      </c>
      <c r="G105" s="16">
        <v>1.6209038872202101E-2</v>
      </c>
      <c r="H105" s="14">
        <v>23064.570193262301</v>
      </c>
      <c r="I105" s="16">
        <v>1.7140913979133001E-2</v>
      </c>
    </row>
    <row r="106" spans="3:9" x14ac:dyDescent="0.3">
      <c r="C106" s="23" t="s">
        <v>109</v>
      </c>
      <c r="D106" s="14">
        <v>82105.018438144107</v>
      </c>
      <c r="E106" s="38">
        <v>0.13435444954644199</v>
      </c>
      <c r="F106" s="14">
        <v>97708.530584871507</v>
      </c>
      <c r="G106" s="16">
        <v>0.13303121299655901</v>
      </c>
      <c r="H106" s="14">
        <v>179813.54902301601</v>
      </c>
      <c r="I106" s="16">
        <v>0.133632170478793</v>
      </c>
    </row>
    <row r="107" spans="3:9" x14ac:dyDescent="0.3">
      <c r="C107" s="23" t="s">
        <v>110</v>
      </c>
      <c r="D107" s="14">
        <v>15206.379822536899</v>
      </c>
      <c r="E107" s="38">
        <v>2.48833120010837E-2</v>
      </c>
      <c r="F107" s="14">
        <v>18791.9507528467</v>
      </c>
      <c r="G107" s="16">
        <v>2.55854426246983E-2</v>
      </c>
      <c r="H107" s="14">
        <v>33998.330575383603</v>
      </c>
      <c r="I107" s="16">
        <v>2.5266564906421599E-2</v>
      </c>
    </row>
    <row r="108" spans="3:9" x14ac:dyDescent="0.3">
      <c r="C108" s="23" t="s">
        <v>67</v>
      </c>
      <c r="D108" s="14">
        <v>77142.619695462796</v>
      </c>
      <c r="E108" s="38">
        <v>0.12623411336985099</v>
      </c>
      <c r="F108" s="14">
        <v>84975.077370651707</v>
      </c>
      <c r="G108" s="16">
        <v>0.11569447979033</v>
      </c>
      <c r="H108" s="14">
        <v>162117.69706611399</v>
      </c>
      <c r="I108" s="16">
        <v>0.120481130869596</v>
      </c>
    </row>
    <row r="109" spans="3:9" x14ac:dyDescent="0.3">
      <c r="C109" s="37" t="s">
        <v>111</v>
      </c>
      <c r="D109" s="26" t="s">
        <v>26</v>
      </c>
      <c r="E109" s="27" t="s">
        <v>16</v>
      </c>
      <c r="F109" s="26" t="s">
        <v>26</v>
      </c>
      <c r="G109" s="27" t="s">
        <v>16</v>
      </c>
      <c r="H109" s="26" t="s">
        <v>26</v>
      </c>
      <c r="I109" s="27" t="s">
        <v>16</v>
      </c>
    </row>
    <row r="110" spans="3:9" x14ac:dyDescent="0.3">
      <c r="C110" s="23" t="s">
        <v>112</v>
      </c>
      <c r="D110" s="14">
        <v>11665.075370361001</v>
      </c>
      <c r="E110" s="38">
        <v>1.23314661935285E-2</v>
      </c>
      <c r="F110" s="14">
        <v>12578.7812115825</v>
      </c>
      <c r="G110" s="38">
        <v>1.22501982565805E-2</v>
      </c>
      <c r="H110" s="14">
        <v>24243.856581943499</v>
      </c>
      <c r="I110" s="38">
        <v>1.2289166676442601E-2</v>
      </c>
    </row>
    <row r="111" spans="3:9" x14ac:dyDescent="0.3">
      <c r="C111" s="23" t="s">
        <v>113</v>
      </c>
      <c r="D111" s="14">
        <v>21421.870807693998</v>
      </c>
      <c r="E111" s="38">
        <v>2.2645638136072899E-2</v>
      </c>
      <c r="F111" s="14">
        <v>23496.9966880832</v>
      </c>
      <c r="G111" s="38">
        <v>2.2883208080461001E-2</v>
      </c>
      <c r="H111" s="14">
        <v>44918.867495777202</v>
      </c>
      <c r="I111" s="38">
        <v>2.2769291993905798E-2</v>
      </c>
    </row>
    <row r="112" spans="3:9" x14ac:dyDescent="0.3">
      <c r="C112" s="23" t="s">
        <v>114</v>
      </c>
      <c r="D112" s="14">
        <v>8966.7022498858896</v>
      </c>
      <c r="E112" s="38">
        <v>9.4789430973459092E-3</v>
      </c>
      <c r="F112" s="14">
        <v>10327.076221355899</v>
      </c>
      <c r="G112" s="38">
        <v>1.0057312309871501E-2</v>
      </c>
      <c r="H112" s="14">
        <v>19293.7784712418</v>
      </c>
      <c r="I112" s="38">
        <v>9.7799811119177894E-3</v>
      </c>
    </row>
    <row r="113" spans="3:9" x14ac:dyDescent="0.3">
      <c r="C113" s="23" t="s">
        <v>115</v>
      </c>
      <c r="D113" s="14">
        <v>26766.9932179918</v>
      </c>
      <c r="E113" s="38">
        <v>2.82961113829353E-2</v>
      </c>
      <c r="F113" s="14">
        <v>29155.2924134612</v>
      </c>
      <c r="G113" s="38">
        <v>2.8393697790419399E-2</v>
      </c>
      <c r="H113" s="14">
        <v>55922.285631452898</v>
      </c>
      <c r="I113" s="38">
        <v>2.8346904574761599E-2</v>
      </c>
    </row>
    <row r="114" spans="3:9" x14ac:dyDescent="0.3">
      <c r="C114" s="23" t="s">
        <v>116</v>
      </c>
      <c r="D114" s="14">
        <v>81606.177238510296</v>
      </c>
      <c r="E114" s="38">
        <v>8.6268093762744094E-2</v>
      </c>
      <c r="F114" s="14">
        <v>96683.733632580304</v>
      </c>
      <c r="G114" s="38">
        <v>9.4158160895186693E-2</v>
      </c>
      <c r="H114" s="14">
        <v>178289.91087109101</v>
      </c>
      <c r="I114" s="38">
        <v>9.0374830589238203E-2</v>
      </c>
    </row>
    <row r="115" spans="3:9" x14ac:dyDescent="0.3">
      <c r="C115" s="23" t="s">
        <v>117</v>
      </c>
      <c r="D115" s="14">
        <v>34731.694840030999</v>
      </c>
      <c r="E115" s="38">
        <v>3.67158125572003E-2</v>
      </c>
      <c r="F115" s="14">
        <v>37704.003329364103</v>
      </c>
      <c r="G115" s="38">
        <v>3.6719099257898298E-2</v>
      </c>
      <c r="H115" s="14">
        <v>72435.698169395095</v>
      </c>
      <c r="I115" s="38">
        <v>3.6717523266953198E-2</v>
      </c>
    </row>
    <row r="116" spans="3:9" x14ac:dyDescent="0.3">
      <c r="C116" s="23" t="s">
        <v>118</v>
      </c>
      <c r="D116" s="14">
        <v>24873.554440943299</v>
      </c>
      <c r="E116" s="38">
        <v>2.6294506118728099E-2</v>
      </c>
      <c r="F116" s="14">
        <v>29802.387696340498</v>
      </c>
      <c r="G116" s="38">
        <v>2.90238896486632E-2</v>
      </c>
      <c r="H116" s="14">
        <v>54675.942137283797</v>
      </c>
      <c r="I116" s="38">
        <v>2.7715135331111099E-2</v>
      </c>
    </row>
    <row r="117" spans="3:9" x14ac:dyDescent="0.3">
      <c r="C117" s="23" t="s">
        <v>119</v>
      </c>
      <c r="D117" s="14">
        <v>45675.206910648201</v>
      </c>
      <c r="E117" s="38">
        <v>4.8284494700495298E-2</v>
      </c>
      <c r="F117" s="14">
        <v>49957.9798336893</v>
      </c>
      <c r="G117" s="38">
        <v>4.8652977356615799E-2</v>
      </c>
      <c r="H117" s="14">
        <v>95633.186744337407</v>
      </c>
      <c r="I117" s="38">
        <v>4.84762879094012E-2</v>
      </c>
    </row>
    <row r="118" spans="3:9" x14ac:dyDescent="0.3">
      <c r="C118" s="23" t="s">
        <v>120</v>
      </c>
      <c r="D118" s="14">
        <v>23024.582512224701</v>
      </c>
      <c r="E118" s="38">
        <v>2.43399079607334E-2</v>
      </c>
      <c r="F118" s="14">
        <v>26909.026109195001</v>
      </c>
      <c r="G118" s="38">
        <v>2.6206108460302101E-2</v>
      </c>
      <c r="H118" s="14">
        <v>49933.608621419597</v>
      </c>
      <c r="I118" s="38">
        <v>2.5311255122747699E-2</v>
      </c>
    </row>
    <row r="119" spans="3:9" x14ac:dyDescent="0.3">
      <c r="C119" s="23" t="s">
        <v>121</v>
      </c>
      <c r="D119" s="14">
        <v>27072.4646163787</v>
      </c>
      <c r="E119" s="38">
        <v>2.8619033447534199E-2</v>
      </c>
      <c r="F119" s="14">
        <v>30593.285569935699</v>
      </c>
      <c r="G119" s="38">
        <v>2.97941276859802E-2</v>
      </c>
      <c r="H119" s="14">
        <v>57665.750186314399</v>
      </c>
      <c r="I119" s="38">
        <v>2.9230663577243E-2</v>
      </c>
    </row>
    <row r="120" spans="3:9" x14ac:dyDescent="0.3">
      <c r="C120" s="23" t="s">
        <v>122</v>
      </c>
      <c r="D120" s="14">
        <v>3831.0468382418999</v>
      </c>
      <c r="E120" s="38">
        <v>4.0499030714914296E-3</v>
      </c>
      <c r="F120" s="14">
        <v>5174.2172566731097</v>
      </c>
      <c r="G120" s="38">
        <v>5.0390563402518797E-3</v>
      </c>
      <c r="H120" s="14">
        <v>9005.26409491501</v>
      </c>
      <c r="I120" s="38">
        <v>4.5647519425691596E-3</v>
      </c>
    </row>
    <row r="121" spans="3:9" x14ac:dyDescent="0.3">
      <c r="C121" s="23" t="s">
        <v>123</v>
      </c>
      <c r="D121" s="14">
        <v>10694.1041253488</v>
      </c>
      <c r="E121" s="38">
        <v>1.13050262690013E-2</v>
      </c>
      <c r="F121" s="14">
        <v>10893.7368679138</v>
      </c>
      <c r="G121" s="38">
        <v>1.0609170645569699E-2</v>
      </c>
      <c r="H121" s="14">
        <v>21587.8409932625</v>
      </c>
      <c r="I121" s="38">
        <v>1.0942837219567301E-2</v>
      </c>
    </row>
    <row r="122" spans="3:9" x14ac:dyDescent="0.3">
      <c r="C122" s="23" t="s">
        <v>124</v>
      </c>
      <c r="D122" s="14">
        <v>602818.95212584594</v>
      </c>
      <c r="E122" s="38">
        <v>0.63725619363298203</v>
      </c>
      <c r="F122" s="14">
        <v>639350.93453690002</v>
      </c>
      <c r="G122" s="38">
        <v>0.62264980778863099</v>
      </c>
      <c r="H122" s="14">
        <v>1242169.88666275</v>
      </c>
      <c r="I122" s="38">
        <v>0.62965364961883397</v>
      </c>
    </row>
    <row r="123" spans="3:9" x14ac:dyDescent="0.3">
      <c r="C123" s="23" t="s">
        <v>125</v>
      </c>
      <c r="D123" s="14">
        <v>8278.0765939885405</v>
      </c>
      <c r="E123" s="38">
        <v>8.7509783199154392E-3</v>
      </c>
      <c r="F123" s="14">
        <v>10186.8174532676</v>
      </c>
      <c r="G123" s="38">
        <v>9.9207173816821294E-3</v>
      </c>
      <c r="H123" s="14">
        <v>18464.894047256101</v>
      </c>
      <c r="I123" s="38">
        <v>9.3598211094265103E-3</v>
      </c>
    </row>
    <row r="124" spans="3:9" x14ac:dyDescent="0.3">
      <c r="C124" s="23" t="s">
        <v>126</v>
      </c>
      <c r="D124" s="14">
        <v>4401.9302509655399</v>
      </c>
      <c r="E124" s="38">
        <v>4.65339934399171E-3</v>
      </c>
      <c r="F124" s="14">
        <v>4243.4194834548198</v>
      </c>
      <c r="G124" s="38">
        <v>4.1325728688478003E-3</v>
      </c>
      <c r="H124" s="14">
        <v>8645.3497344203606</v>
      </c>
      <c r="I124" s="38">
        <v>4.3823120097798299E-3</v>
      </c>
    </row>
    <row r="125" spans="3:9" x14ac:dyDescent="0.3">
      <c r="C125" s="23" t="s">
        <v>127</v>
      </c>
      <c r="D125" s="14">
        <v>10131.698415638501</v>
      </c>
      <c r="E125" s="38">
        <v>1.0710492005299801E-2</v>
      </c>
      <c r="F125" s="14">
        <v>9764.9759600590605</v>
      </c>
      <c r="G125" s="38">
        <v>9.50989523303882E-3</v>
      </c>
      <c r="H125" s="14">
        <v>19896.674375697501</v>
      </c>
      <c r="I125" s="38">
        <v>1.0085587946101E-2</v>
      </c>
    </row>
    <row r="127" spans="3:9" x14ac:dyDescent="0.3">
      <c r="C127" s="47" t="s">
        <v>128</v>
      </c>
    </row>
    <row r="128" spans="3:9" x14ac:dyDescent="0.3">
      <c r="C128" s="8" t="s">
        <v>129</v>
      </c>
    </row>
    <row r="129" spans="3:3" x14ac:dyDescent="0.3">
      <c r="C129" s="47" t="s">
        <v>150</v>
      </c>
    </row>
  </sheetData>
  <mergeCells count="45">
    <mergeCell ref="D7:E7"/>
    <mergeCell ref="F7:G7"/>
    <mergeCell ref="D8:E8"/>
    <mergeCell ref="F8:G8"/>
    <mergeCell ref="F14:G14"/>
    <mergeCell ref="F13:G13"/>
    <mergeCell ref="F12:G12"/>
    <mergeCell ref="D14:E14"/>
    <mergeCell ref="D13:E13"/>
    <mergeCell ref="D15:E15"/>
    <mergeCell ref="D16:E16"/>
    <mergeCell ref="D19:E19"/>
    <mergeCell ref="F19:G19"/>
    <mergeCell ref="F18:G18"/>
    <mergeCell ref="F17:G17"/>
    <mergeCell ref="F16:G16"/>
    <mergeCell ref="F15:G15"/>
    <mergeCell ref="D18:E18"/>
    <mergeCell ref="D17:E17"/>
    <mergeCell ref="H14:I14"/>
    <mergeCell ref="H11:I11"/>
    <mergeCell ref="H12:I12"/>
    <mergeCell ref="H5:I5"/>
    <mergeCell ref="H19:I19"/>
    <mergeCell ref="H17:I17"/>
    <mergeCell ref="H18:I18"/>
    <mergeCell ref="H15:I15"/>
    <mergeCell ref="H16:I16"/>
    <mergeCell ref="H6:I6"/>
    <mergeCell ref="D5:E5"/>
    <mergeCell ref="F5:G5"/>
    <mergeCell ref="D11:E11"/>
    <mergeCell ref="F11:G11"/>
    <mergeCell ref="H13:I13"/>
    <mergeCell ref="D12:E12"/>
    <mergeCell ref="D6:E6"/>
    <mergeCell ref="F6:G6"/>
    <mergeCell ref="H7:I7"/>
    <mergeCell ref="H8:I8"/>
    <mergeCell ref="H9:I9"/>
    <mergeCell ref="H10:I10"/>
    <mergeCell ref="D10:E10"/>
    <mergeCell ref="F10:G10"/>
    <mergeCell ref="D9:E9"/>
    <mergeCell ref="F9:G9"/>
  </mergeCells>
  <pageMargins left="0.7" right="0.7" top="0.75" bottom="0.75" header="0.3" footer="0.3"/>
  <pageSetup orientation="portrait" verticalDpi="599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FCC3E-5A4A-4547-8361-F5544B6BA7CA}">
  <dimension ref="B1:O203"/>
  <sheetViews>
    <sheetView zoomScale="90" zoomScaleNormal="90" workbookViewId="0">
      <pane ySplit="6" topLeftCell="A7" activePane="bottomLeft" state="frozen"/>
      <selection activeCell="A26" sqref="A26"/>
      <selection pane="bottomLeft" activeCell="N15" sqref="N15:O15"/>
    </sheetView>
  </sheetViews>
  <sheetFormatPr baseColWidth="10" defaultColWidth="11.44140625" defaultRowHeight="13.8" x14ac:dyDescent="0.3"/>
  <cols>
    <col min="1" max="2" width="11.44140625" style="8"/>
    <col min="3" max="3" width="42.21875" style="15" customWidth="1"/>
    <col min="4" max="4" width="11.109375" style="14" customWidth="1"/>
    <col min="5" max="5" width="11.109375" style="13" customWidth="1"/>
    <col min="6" max="6" width="11.109375" style="14" customWidth="1"/>
    <col min="7" max="9" width="11.109375" style="13" customWidth="1"/>
    <col min="10" max="10" width="11.109375" style="14" customWidth="1"/>
    <col min="11" max="11" width="11.109375" style="13" customWidth="1"/>
    <col min="12" max="12" width="11.5546875" style="14" bestFit="1" customWidth="1"/>
    <col min="13" max="13" width="9.44140625" style="13" customWidth="1"/>
    <col min="14" max="16384" width="11.44140625" style="8"/>
  </cols>
  <sheetData>
    <row r="1" spans="3:15" x14ac:dyDescent="0.3">
      <c r="C1" s="11"/>
      <c r="D1" s="17"/>
      <c r="E1" s="17"/>
      <c r="F1" s="17"/>
      <c r="G1" s="17"/>
      <c r="H1" s="17"/>
      <c r="I1" s="17"/>
      <c r="J1" s="17"/>
      <c r="K1" s="17"/>
    </row>
    <row r="2" spans="3:15" ht="14.4" x14ac:dyDescent="0.3">
      <c r="C2" s="30" t="s">
        <v>137</v>
      </c>
      <c r="E2" s="14"/>
      <c r="G2" s="14"/>
      <c r="H2" s="14"/>
      <c r="I2" s="14"/>
      <c r="K2" s="14"/>
      <c r="M2" s="14"/>
    </row>
    <row r="3" spans="3:15" ht="12.75" customHeight="1" x14ac:dyDescent="0.3">
      <c r="C3" s="49" t="s">
        <v>162</v>
      </c>
      <c r="D3" s="8"/>
      <c r="E3" s="8"/>
      <c r="F3" s="8"/>
      <c r="G3" s="8"/>
      <c r="H3" s="8"/>
      <c r="I3" s="8"/>
      <c r="J3" s="8"/>
      <c r="K3" s="8"/>
      <c r="L3" s="8"/>
      <c r="M3" s="8"/>
    </row>
    <row r="4" spans="3:15" x14ac:dyDescent="0.3"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3:15" ht="49.5" customHeight="1" x14ac:dyDescent="0.3">
      <c r="C5" s="18" t="s">
        <v>5</v>
      </c>
      <c r="D5" s="64" t="s">
        <v>34</v>
      </c>
      <c r="E5" s="66"/>
      <c r="F5" s="64" t="s">
        <v>138</v>
      </c>
      <c r="G5" s="66" t="s">
        <v>9</v>
      </c>
      <c r="H5" s="64" t="s">
        <v>139</v>
      </c>
      <c r="I5" s="66"/>
      <c r="J5" s="64" t="s">
        <v>140</v>
      </c>
      <c r="K5" s="66" t="s">
        <v>9</v>
      </c>
      <c r="L5" s="64" t="s">
        <v>14</v>
      </c>
      <c r="M5" s="66" t="s">
        <v>9</v>
      </c>
    </row>
    <row r="6" spans="3:15" ht="33.75" customHeight="1" x14ac:dyDescent="0.3">
      <c r="C6" s="19" t="s">
        <v>149</v>
      </c>
      <c r="D6" s="67">
        <v>1345585.78506027</v>
      </c>
      <c r="E6" s="68"/>
      <c r="F6" s="67">
        <v>333297.22377843101</v>
      </c>
      <c r="G6" s="68"/>
      <c r="H6" s="67">
        <v>65287.165463178397</v>
      </c>
      <c r="I6" s="68"/>
      <c r="J6" s="67">
        <v>228612.62051666999</v>
      </c>
      <c r="K6" s="68"/>
      <c r="L6" s="67">
        <v>1972782.7948185501</v>
      </c>
      <c r="M6" s="68"/>
    </row>
    <row r="7" spans="3:15" ht="33.75" customHeight="1" x14ac:dyDescent="0.3">
      <c r="C7" s="20" t="s">
        <v>144</v>
      </c>
      <c r="D7" s="71">
        <v>11.227398675002499</v>
      </c>
      <c r="E7" s="72"/>
      <c r="F7" s="71">
        <v>26.0748332937481</v>
      </c>
      <c r="G7" s="72"/>
      <c r="H7" s="71">
        <v>62.680343814349101</v>
      </c>
      <c r="I7" s="72"/>
      <c r="J7" s="71">
        <v>12.118316179857</v>
      </c>
      <c r="K7" s="72"/>
      <c r="L7" s="71">
        <v>15.541862836665</v>
      </c>
      <c r="M7" s="72"/>
    </row>
    <row r="8" spans="3:15" ht="33.75" customHeight="1" x14ac:dyDescent="0.3">
      <c r="C8" s="21" t="s">
        <v>143</v>
      </c>
      <c r="D8" s="71">
        <v>116.039286970026</v>
      </c>
      <c r="E8" s="72"/>
      <c r="F8" s="71">
        <v>37.762563185360897</v>
      </c>
      <c r="G8" s="72"/>
      <c r="H8" s="71">
        <v>47.269799305004</v>
      </c>
      <c r="I8" s="72"/>
      <c r="J8" s="71">
        <v>143.430876488156</v>
      </c>
      <c r="K8" s="72"/>
      <c r="L8" s="71">
        <v>87.148527071259707</v>
      </c>
      <c r="M8" s="72"/>
    </row>
    <row r="9" spans="3:15" ht="33.75" customHeight="1" x14ac:dyDescent="0.3">
      <c r="C9" s="21" t="s">
        <v>151</v>
      </c>
      <c r="D9" s="58">
        <v>1302.8193367755</v>
      </c>
      <c r="E9" s="59"/>
      <c r="F9" s="58">
        <v>984.652539802913</v>
      </c>
      <c r="G9" s="59"/>
      <c r="H9" s="58">
        <v>2962.8872724729399</v>
      </c>
      <c r="I9" s="59"/>
      <c r="J9" s="58">
        <v>1738.1407112375</v>
      </c>
      <c r="K9" s="59"/>
      <c r="L9" s="58">
        <v>1354.4504541588999</v>
      </c>
      <c r="M9" s="59"/>
    </row>
    <row r="10" spans="3:15" ht="33.75" customHeight="1" x14ac:dyDescent="0.3">
      <c r="C10" s="21" t="s">
        <v>152</v>
      </c>
      <c r="D10" s="61">
        <v>1753055180.0667701</v>
      </c>
      <c r="E10" s="62"/>
      <c r="F10" s="61">
        <v>328181957.90269202</v>
      </c>
      <c r="G10" s="62"/>
      <c r="H10" s="61">
        <v>193438511.606686</v>
      </c>
      <c r="I10" s="62"/>
      <c r="J10" s="61">
        <v>397360902.822712</v>
      </c>
      <c r="K10" s="62"/>
      <c r="L10" s="61">
        <v>2672036552.39886</v>
      </c>
      <c r="M10" s="62"/>
    </row>
    <row r="11" spans="3:15" ht="36" customHeight="1" x14ac:dyDescent="0.3">
      <c r="C11" s="22" t="s">
        <v>15</v>
      </c>
      <c r="D11" s="63" t="s">
        <v>16</v>
      </c>
      <c r="E11" s="63"/>
      <c r="F11" s="63" t="s">
        <v>16</v>
      </c>
      <c r="G11" s="63"/>
      <c r="H11" s="63" t="s">
        <v>16</v>
      </c>
      <c r="I11" s="63"/>
      <c r="J11" s="63" t="s">
        <v>16</v>
      </c>
      <c r="K11" s="63"/>
      <c r="L11" s="63" t="s">
        <v>16</v>
      </c>
      <c r="M11" s="63"/>
    </row>
    <row r="12" spans="3:15" x14ac:dyDescent="0.3">
      <c r="C12" s="23" t="s">
        <v>17</v>
      </c>
      <c r="D12" s="57">
        <v>0.22352933603515401</v>
      </c>
      <c r="E12" s="57"/>
      <c r="F12" s="57">
        <v>8.9914649864557605E-2</v>
      </c>
      <c r="G12" s="57"/>
      <c r="H12" s="57">
        <v>0.124579847936978</v>
      </c>
      <c r="I12" s="57"/>
      <c r="J12" s="57">
        <v>0.38060740297233803</v>
      </c>
      <c r="K12" s="57"/>
      <c r="L12" s="57">
        <v>0.22145242231576101</v>
      </c>
      <c r="M12" s="57"/>
      <c r="N12" s="56"/>
      <c r="O12" s="56"/>
    </row>
    <row r="13" spans="3:15" x14ac:dyDescent="0.3">
      <c r="C13" s="23" t="s">
        <v>18</v>
      </c>
      <c r="D13" s="56">
        <v>5.9224705774429197E-2</v>
      </c>
      <c r="E13" s="56"/>
      <c r="F13" s="56">
        <v>3.6827766745227898E-2</v>
      </c>
      <c r="G13" s="56"/>
      <c r="H13" s="56">
        <v>0.24499874127614099</v>
      </c>
      <c r="I13" s="56"/>
      <c r="J13" s="56">
        <v>5.8153974579702603E-2</v>
      </c>
      <c r="K13" s="56"/>
      <c r="L13" s="56">
        <v>7.1828543334752401E-2</v>
      </c>
      <c r="M13" s="56"/>
      <c r="N13" s="56"/>
      <c r="O13" s="56"/>
    </row>
    <row r="14" spans="3:15" x14ac:dyDescent="0.3">
      <c r="C14" s="23" t="s">
        <v>19</v>
      </c>
      <c r="D14" s="56">
        <v>0.188147754032082</v>
      </c>
      <c r="E14" s="56"/>
      <c r="F14" s="56">
        <v>0.27473260269726002</v>
      </c>
      <c r="G14" s="56"/>
      <c r="H14" s="56">
        <v>0.20287832168246001</v>
      </c>
      <c r="I14" s="56"/>
      <c r="J14" s="56">
        <v>0.224542455590581</v>
      </c>
      <c r="K14" s="56"/>
      <c r="L14" s="56">
        <v>0.206104404445377</v>
      </c>
      <c r="M14" s="56"/>
      <c r="N14" s="56"/>
      <c r="O14" s="56"/>
    </row>
    <row r="15" spans="3:15" x14ac:dyDescent="0.3">
      <c r="C15" s="23" t="s">
        <v>20</v>
      </c>
      <c r="D15" s="56">
        <v>9.1054731240804904E-2</v>
      </c>
      <c r="E15" s="56"/>
      <c r="F15" s="56">
        <v>0.120316357905318</v>
      </c>
      <c r="G15" s="56"/>
      <c r="H15" s="56">
        <v>9.4993361865740103E-2</v>
      </c>
      <c r="I15" s="56"/>
      <c r="J15" s="56">
        <v>0.103152623177476</v>
      </c>
      <c r="K15" s="56"/>
      <c r="L15" s="56">
        <v>9.7005187587865804E-2</v>
      </c>
      <c r="M15" s="56"/>
      <c r="N15" s="56"/>
      <c r="O15" s="56"/>
    </row>
    <row r="16" spans="3:15" x14ac:dyDescent="0.3">
      <c r="C16" s="23" t="s">
        <v>21</v>
      </c>
      <c r="D16" s="56">
        <v>0.18518291193115799</v>
      </c>
      <c r="E16" s="56"/>
      <c r="F16" s="56">
        <v>0.34549210693767202</v>
      </c>
      <c r="G16" s="56"/>
      <c r="H16" s="56">
        <v>0.222597419224974</v>
      </c>
      <c r="I16" s="56"/>
      <c r="J16" s="56">
        <v>0.17032112514113801</v>
      </c>
      <c r="K16" s="56"/>
      <c r="L16" s="56">
        <v>0.206918126742166</v>
      </c>
      <c r="M16" s="56"/>
      <c r="N16" s="56"/>
      <c r="O16" s="56"/>
    </row>
    <row r="17" spans="2:15" x14ac:dyDescent="0.3">
      <c r="C17" s="23" t="s">
        <v>22</v>
      </c>
      <c r="D17" s="56">
        <v>3.02660208286912E-2</v>
      </c>
      <c r="E17" s="56"/>
      <c r="F17" s="56">
        <v>1.4120900467362901E-2</v>
      </c>
      <c r="G17" s="56"/>
      <c r="H17" s="56">
        <v>8.4841158658927295E-3</v>
      </c>
      <c r="I17" s="56"/>
      <c r="J17" s="56">
        <v>5.5035969445161601E-3</v>
      </c>
      <c r="K17" s="56"/>
      <c r="L17" s="56">
        <v>2.26089272554519E-2</v>
      </c>
      <c r="M17" s="56"/>
      <c r="N17" s="56"/>
      <c r="O17" s="56"/>
    </row>
    <row r="18" spans="2:15" x14ac:dyDescent="0.3">
      <c r="C18" s="23" t="s">
        <v>23</v>
      </c>
      <c r="D18" s="56">
        <v>7.9463861745643294E-2</v>
      </c>
      <c r="E18" s="56"/>
      <c r="F18" s="56">
        <v>0.106231166973345</v>
      </c>
      <c r="G18" s="56"/>
      <c r="H18" s="56">
        <v>7.5939622153620004E-2</v>
      </c>
      <c r="I18" s="56"/>
      <c r="J18" s="56">
        <v>4.1873591267086702E-2</v>
      </c>
      <c r="K18" s="56"/>
      <c r="L18" s="56">
        <v>7.6989694725184799E-2</v>
      </c>
      <c r="M18" s="56"/>
      <c r="N18" s="56"/>
      <c r="O18" s="56"/>
    </row>
    <row r="19" spans="2:15" x14ac:dyDescent="0.3">
      <c r="C19" s="23" t="s">
        <v>141</v>
      </c>
      <c r="D19" s="55">
        <v>0.143130678412038</v>
      </c>
      <c r="E19" s="55"/>
      <c r="F19" s="55">
        <v>1.23644484092562E-2</v>
      </c>
      <c r="G19" s="55"/>
      <c r="H19" s="55">
        <v>2.5528569994193898E-2</v>
      </c>
      <c r="I19" s="55"/>
      <c r="J19" s="55">
        <v>1.5845230327161099E-2</v>
      </c>
      <c r="K19" s="55"/>
      <c r="L19" s="55">
        <v>9.7092693593441803E-2</v>
      </c>
      <c r="M19" s="55"/>
      <c r="N19" s="56"/>
      <c r="O19" s="56"/>
    </row>
    <row r="20" spans="2:15" ht="36" customHeight="1" x14ac:dyDescent="0.3">
      <c r="C20" s="22" t="s">
        <v>25</v>
      </c>
      <c r="D20" s="26" t="s">
        <v>26</v>
      </c>
      <c r="E20" s="27" t="s">
        <v>16</v>
      </c>
      <c r="F20" s="26" t="s">
        <v>26</v>
      </c>
      <c r="G20" s="27" t="s">
        <v>16</v>
      </c>
      <c r="H20" s="26" t="s">
        <v>26</v>
      </c>
      <c r="I20" s="27" t="s">
        <v>16</v>
      </c>
      <c r="J20" s="26" t="s">
        <v>26</v>
      </c>
      <c r="K20" s="27" t="s">
        <v>16</v>
      </c>
      <c r="L20" s="26" t="s">
        <v>26</v>
      </c>
      <c r="M20" s="27" t="s">
        <v>16</v>
      </c>
    </row>
    <row r="21" spans="2:15" x14ac:dyDescent="0.3">
      <c r="B21" s="40"/>
      <c r="C21" s="23" t="s">
        <v>27</v>
      </c>
      <c r="D21" s="9">
        <v>37392.624511479298</v>
      </c>
      <c r="E21" s="24">
        <v>2.7789104884014801E-2</v>
      </c>
      <c r="F21" s="9">
        <v>100951.45009738801</v>
      </c>
      <c r="G21" s="24">
        <v>0.30288716165394303</v>
      </c>
      <c r="H21" s="9">
        <v>10624.019722663499</v>
      </c>
      <c r="I21" s="24">
        <v>0.162727538365184</v>
      </c>
      <c r="J21" s="9">
        <v>10672.7377620069</v>
      </c>
      <c r="K21" s="24">
        <v>4.6684814416134403E-2</v>
      </c>
      <c r="L21" s="9">
        <v>159640.83209353799</v>
      </c>
      <c r="M21" s="24">
        <v>8.0921646576008796E-2</v>
      </c>
      <c r="N21" s="41"/>
      <c r="O21" s="41"/>
    </row>
    <row r="22" spans="2:15" x14ac:dyDescent="0.3">
      <c r="C22" s="23" t="s">
        <v>28</v>
      </c>
      <c r="D22" s="9">
        <v>151704.650479042</v>
      </c>
      <c r="E22" s="24">
        <v>0.112742459205042</v>
      </c>
      <c r="F22" s="9">
        <v>99159.737328641495</v>
      </c>
      <c r="G22" s="24">
        <v>0.29751144100306298</v>
      </c>
      <c r="H22" s="9">
        <v>18175.8846693337</v>
      </c>
      <c r="I22" s="24">
        <v>0.27839904735311</v>
      </c>
      <c r="J22" s="9">
        <v>23130.785320386101</v>
      </c>
      <c r="K22" s="24">
        <v>0.10117895183612299</v>
      </c>
      <c r="L22" s="9">
        <v>292171.05779740302</v>
      </c>
      <c r="M22" s="24">
        <v>0.14810097622748</v>
      </c>
      <c r="N22" s="41"/>
      <c r="O22" s="41"/>
    </row>
    <row r="23" spans="2:15" x14ac:dyDescent="0.3">
      <c r="C23" s="23" t="s">
        <v>29</v>
      </c>
      <c r="D23" s="9">
        <v>410602.00876842398</v>
      </c>
      <c r="E23" s="24">
        <v>0.30514740370123</v>
      </c>
      <c r="F23" s="9">
        <v>72814.776299213103</v>
      </c>
      <c r="G23" s="24">
        <v>0.218467995243845</v>
      </c>
      <c r="H23" s="9">
        <v>17084.3060462371</v>
      </c>
      <c r="I23" s="24">
        <v>0.261679396325952</v>
      </c>
      <c r="J23" s="9">
        <v>36017.110293665501</v>
      </c>
      <c r="K23" s="24">
        <v>0.157546465336279</v>
      </c>
      <c r="L23" s="9">
        <v>536518.20140753896</v>
      </c>
      <c r="M23" s="24">
        <v>0.271960097592439</v>
      </c>
      <c r="N23" s="41"/>
      <c r="O23" s="41"/>
    </row>
    <row r="24" spans="2:15" x14ac:dyDescent="0.3">
      <c r="C24" s="23" t="s">
        <v>30</v>
      </c>
      <c r="D24" s="9">
        <v>507877.788610744</v>
      </c>
      <c r="E24" s="24">
        <v>0.37743991817511202</v>
      </c>
      <c r="F24" s="9">
        <v>44481.143401045498</v>
      </c>
      <c r="G24" s="24">
        <v>0.13345788751788601</v>
      </c>
      <c r="H24" s="9">
        <v>11363.325454420399</v>
      </c>
      <c r="I24" s="24">
        <v>0.174051444473099</v>
      </c>
      <c r="J24" s="9">
        <v>60949.388522441397</v>
      </c>
      <c r="K24" s="24">
        <v>0.26660552853422698</v>
      </c>
      <c r="L24" s="9">
        <v>624671.64598865097</v>
      </c>
      <c r="M24" s="24">
        <v>0.31664491784363202</v>
      </c>
      <c r="N24" s="41"/>
      <c r="O24" s="41"/>
    </row>
    <row r="25" spans="2:15" x14ac:dyDescent="0.3">
      <c r="C25" s="23" t="s">
        <v>31</v>
      </c>
      <c r="D25" s="9">
        <v>238008.712690585</v>
      </c>
      <c r="E25" s="24">
        <v>0.17688111403460099</v>
      </c>
      <c r="F25" s="9">
        <v>15890.116652143101</v>
      </c>
      <c r="G25" s="24">
        <v>4.7675514581262998E-2</v>
      </c>
      <c r="H25" s="9">
        <v>8039.6295705236998</v>
      </c>
      <c r="I25" s="24">
        <v>0.123142573482655</v>
      </c>
      <c r="J25" s="9">
        <v>97842.598618169795</v>
      </c>
      <c r="K25" s="24">
        <v>0.42798423987723599</v>
      </c>
      <c r="L25" s="9">
        <v>359781.05753142101</v>
      </c>
      <c r="M25" s="24">
        <v>0.18237236176044</v>
      </c>
      <c r="N25" s="41"/>
      <c r="O25" s="41"/>
    </row>
    <row r="26" spans="2:15" x14ac:dyDescent="0.3">
      <c r="C26" s="28" t="s">
        <v>163</v>
      </c>
      <c r="D26" s="26" t="s">
        <v>26</v>
      </c>
      <c r="E26" s="27" t="s">
        <v>16</v>
      </c>
      <c r="F26" s="26" t="s">
        <v>26</v>
      </c>
      <c r="G26" s="27" t="s">
        <v>16</v>
      </c>
      <c r="H26" s="26" t="s">
        <v>26</v>
      </c>
      <c r="I26" s="27" t="s">
        <v>16</v>
      </c>
      <c r="J26" s="26" t="s">
        <v>26</v>
      </c>
      <c r="K26" s="27" t="s">
        <v>16</v>
      </c>
      <c r="L26" s="26" t="s">
        <v>26</v>
      </c>
      <c r="M26" s="27" t="s">
        <v>16</v>
      </c>
      <c r="N26" s="41"/>
    </row>
    <row r="27" spans="2:15" x14ac:dyDescent="0.3">
      <c r="C27" s="23" t="s">
        <v>38</v>
      </c>
      <c r="D27" s="14">
        <v>157229.24358963201</v>
      </c>
      <c r="E27" s="16">
        <v>0.116848175222503</v>
      </c>
      <c r="F27" s="14">
        <v>126866.45741414301</v>
      </c>
      <c r="G27" s="16">
        <v>0.38064060653106702</v>
      </c>
      <c r="H27" s="14">
        <v>36810.879740282799</v>
      </c>
      <c r="I27" s="16">
        <v>0.56383026402094105</v>
      </c>
      <c r="J27" s="14">
        <v>130618.394293094</v>
      </c>
      <c r="K27" s="16">
        <v>0.57135250887677802</v>
      </c>
      <c r="L27" s="14">
        <v>451524.97503715201</v>
      </c>
      <c r="M27" s="16">
        <v>0.22887718618748401</v>
      </c>
      <c r="N27" s="41"/>
      <c r="O27" s="41"/>
    </row>
    <row r="28" spans="2:15" x14ac:dyDescent="0.3">
      <c r="C28" s="23" t="s">
        <v>39</v>
      </c>
      <c r="D28" s="14">
        <v>790300.87045416597</v>
      </c>
      <c r="E28" s="16">
        <v>0.58732849234043105</v>
      </c>
      <c r="F28" s="14">
        <v>134527.64291465399</v>
      </c>
      <c r="G28" s="16">
        <v>0.40362665308032902</v>
      </c>
      <c r="H28" s="14">
        <v>16285.7310292617</v>
      </c>
      <c r="I28" s="16">
        <v>0.249447665765896</v>
      </c>
      <c r="J28" s="14">
        <v>30929.7174090103</v>
      </c>
      <c r="K28" s="16">
        <v>0.13529313184507699</v>
      </c>
      <c r="L28" s="14">
        <v>972043.96180709195</v>
      </c>
      <c r="M28" s="16">
        <v>0.492727311065431</v>
      </c>
      <c r="N28" s="41"/>
      <c r="O28" s="41"/>
    </row>
    <row r="29" spans="2:15" x14ac:dyDescent="0.3">
      <c r="C29" s="23" t="s">
        <v>40</v>
      </c>
      <c r="D29" s="14">
        <v>3534.6132338040202</v>
      </c>
      <c r="E29" s="16">
        <v>2.6268211756158601E-3</v>
      </c>
      <c r="F29" s="14">
        <v>361.047027140453</v>
      </c>
      <c r="G29" s="16">
        <v>1.0832584293605401E-3</v>
      </c>
      <c r="H29" s="14">
        <v>728.45779647154097</v>
      </c>
      <c r="I29" s="16">
        <v>1.1157748866925299E-2</v>
      </c>
      <c r="J29" s="14">
        <v>44061.512500308403</v>
      </c>
      <c r="K29" s="16">
        <v>0.19273438360808101</v>
      </c>
      <c r="L29" s="14">
        <v>48685.630557724398</v>
      </c>
      <c r="M29" s="16">
        <v>2.4678657318786199E-2</v>
      </c>
      <c r="N29" s="41"/>
      <c r="O29" s="41"/>
    </row>
    <row r="30" spans="2:15" x14ac:dyDescent="0.3">
      <c r="C30" s="23" t="s">
        <v>41</v>
      </c>
      <c r="D30" s="14">
        <v>143442.60664442799</v>
      </c>
      <c r="E30" s="16">
        <v>0.106602349873964</v>
      </c>
      <c r="F30" s="14">
        <v>5536.6620931084899</v>
      </c>
      <c r="G30" s="16">
        <v>1.6611785811900901E-2</v>
      </c>
      <c r="H30" s="14">
        <v>4476.2267955415</v>
      </c>
      <c r="I30" s="16">
        <v>6.8562124941173405E-2</v>
      </c>
      <c r="J30" s="14">
        <v>11629.2179732024</v>
      </c>
      <c r="K30" s="16">
        <v>5.0868661349142301E-2</v>
      </c>
      <c r="L30" s="14">
        <v>165084.713506281</v>
      </c>
      <c r="M30" s="16">
        <v>8.3681140133556695E-2</v>
      </c>
      <c r="N30" s="41"/>
      <c r="O30" s="41"/>
    </row>
    <row r="31" spans="2:15" x14ac:dyDescent="0.3">
      <c r="C31" s="23" t="s">
        <v>160</v>
      </c>
      <c r="D31" s="14">
        <v>229516.95350738699</v>
      </c>
      <c r="E31" s="16">
        <v>0.17057028697512999</v>
      </c>
      <c r="F31" s="14">
        <v>41766.959413164201</v>
      </c>
      <c r="G31" s="16">
        <v>0.12531445338689701</v>
      </c>
      <c r="H31" s="14">
        <v>4448.0027300779202</v>
      </c>
      <c r="I31" s="16">
        <v>6.8129818449333093E-2</v>
      </c>
      <c r="J31" s="14">
        <v>8048.9005248665198</v>
      </c>
      <c r="K31" s="16">
        <v>3.5207594868016598E-2</v>
      </c>
      <c r="L31" s="14">
        <v>283780.81617549498</v>
      </c>
      <c r="M31" s="16">
        <v>0.143847978054571</v>
      </c>
      <c r="N31" s="41"/>
      <c r="O31" s="41"/>
    </row>
    <row r="32" spans="2:15" x14ac:dyDescent="0.3">
      <c r="C32" s="23" t="s">
        <v>161</v>
      </c>
      <c r="D32" s="14">
        <v>363133.444905032</v>
      </c>
      <c r="E32" s="16">
        <v>0.269870155390179</v>
      </c>
      <c r="F32" s="14">
        <v>86368.565670758893</v>
      </c>
      <c r="G32" s="16">
        <v>0.259133768627412</v>
      </c>
      <c r="H32" s="14">
        <v>8725.1008021704292</v>
      </c>
      <c r="I32" s="16">
        <v>0.133641899449461</v>
      </c>
      <c r="J32" s="14">
        <v>10751.9413059739</v>
      </c>
      <c r="K32" s="16">
        <v>4.7031267485033099E-2</v>
      </c>
      <c r="L32" s="14">
        <v>468979.05268393498</v>
      </c>
      <c r="M32" s="16">
        <v>0.23772462630741301</v>
      </c>
      <c r="N32" s="41"/>
      <c r="O32" s="41"/>
    </row>
    <row r="33" spans="3:15" x14ac:dyDescent="0.3">
      <c r="C33" s="23" t="s">
        <v>42</v>
      </c>
      <c r="D33" s="14">
        <v>4208.5532506062</v>
      </c>
      <c r="E33" s="16">
        <v>3.1276736848239602E-3</v>
      </c>
      <c r="F33" s="14">
        <v>491.73260596312201</v>
      </c>
      <c r="G33" s="16">
        <v>1.4753576414126199E-3</v>
      </c>
      <c r="H33" s="14">
        <v>684.77066398741601</v>
      </c>
      <c r="I33" s="16">
        <v>1.0488595409669401E-2</v>
      </c>
      <c r="J33" s="14">
        <v>1914.8007297838999</v>
      </c>
      <c r="K33" s="16">
        <v>8.3757437601493998E-3</v>
      </c>
      <c r="L33" s="14">
        <v>7299.8572503406403</v>
      </c>
      <c r="M33" s="16">
        <v>3.7002843240084302E-3</v>
      </c>
      <c r="N33" s="41"/>
      <c r="O33" s="41"/>
    </row>
    <row r="34" spans="3:15" x14ac:dyDescent="0.3">
      <c r="C34" s="28" t="s">
        <v>43</v>
      </c>
      <c r="D34" s="26" t="s">
        <v>26</v>
      </c>
      <c r="E34" s="27" t="s">
        <v>16</v>
      </c>
      <c r="F34" s="26" t="s">
        <v>26</v>
      </c>
      <c r="G34" s="27" t="s">
        <v>16</v>
      </c>
      <c r="H34" s="26" t="s">
        <v>26</v>
      </c>
      <c r="I34" s="27" t="s">
        <v>16</v>
      </c>
      <c r="J34" s="26" t="s">
        <v>26</v>
      </c>
      <c r="K34" s="27" t="s">
        <v>16</v>
      </c>
      <c r="L34" s="26" t="s">
        <v>26</v>
      </c>
      <c r="M34" s="27" t="s">
        <v>16</v>
      </c>
      <c r="N34" s="41"/>
    </row>
    <row r="35" spans="3:15" x14ac:dyDescent="0.3">
      <c r="C35" s="23" t="s">
        <v>44</v>
      </c>
      <c r="D35" s="14">
        <v>1326387.0017973499</v>
      </c>
      <c r="E35" s="16">
        <v>0.98573202580163999</v>
      </c>
      <c r="F35" s="14">
        <v>324465.18236653501</v>
      </c>
      <c r="G35" s="16">
        <v>0.97350100516358495</v>
      </c>
      <c r="H35" s="14">
        <v>58734.331844965098</v>
      </c>
      <c r="I35" s="16">
        <v>0.89963060010762697</v>
      </c>
      <c r="J35" s="14">
        <v>157184.313345186</v>
      </c>
      <c r="K35" s="16">
        <v>0.68755746288173203</v>
      </c>
      <c r="L35" s="14">
        <v>1866770.8293540401</v>
      </c>
      <c r="M35" s="16">
        <v>0.946262728090011</v>
      </c>
      <c r="N35" s="41"/>
      <c r="O35" s="41"/>
    </row>
    <row r="36" spans="3:15" x14ac:dyDescent="0.3">
      <c r="C36" s="23" t="s">
        <v>45</v>
      </c>
      <c r="D36" s="14">
        <v>8128.7592845715499</v>
      </c>
      <c r="E36" s="16">
        <v>6.0410561517692E-3</v>
      </c>
      <c r="F36" s="14">
        <v>2779.1719535694201</v>
      </c>
      <c r="G36" s="16">
        <v>8.3384191505205991E-3</v>
      </c>
      <c r="H36" s="14">
        <v>10083.6215209495</v>
      </c>
      <c r="I36" s="16">
        <v>0.15445028819081699</v>
      </c>
      <c r="J36" s="14">
        <v>160756.829067479</v>
      </c>
      <c r="K36" s="16">
        <v>0.70318440296150397</v>
      </c>
      <c r="L36" s="14">
        <v>181748.38182657</v>
      </c>
      <c r="M36" s="16">
        <v>9.2127923207727502E-2</v>
      </c>
      <c r="N36" s="41"/>
      <c r="O36" s="41"/>
    </row>
    <row r="37" spans="3:15" x14ac:dyDescent="0.3">
      <c r="C37" s="23" t="s">
        <v>46</v>
      </c>
      <c r="D37" s="14">
        <v>84550.764715036305</v>
      </c>
      <c r="E37" s="16">
        <v>6.2835655410293303E-2</v>
      </c>
      <c r="F37" s="14">
        <v>17180.160655018099</v>
      </c>
      <c r="G37" s="16">
        <v>5.1546065881542001E-2</v>
      </c>
      <c r="H37" s="14">
        <v>11510.7340874976</v>
      </c>
      <c r="I37" s="16">
        <v>0.17630929457321301</v>
      </c>
      <c r="J37" s="14">
        <v>3966.4571272498702</v>
      </c>
      <c r="K37" s="16">
        <v>1.7350123183425201E-2</v>
      </c>
      <c r="L37" s="14">
        <v>117208.116584802</v>
      </c>
      <c r="M37" s="16">
        <v>5.9412580489167401E-2</v>
      </c>
      <c r="N37" s="41"/>
      <c r="O37" s="41"/>
    </row>
    <row r="38" spans="3:15" x14ac:dyDescent="0.3">
      <c r="C38" s="23" t="s">
        <v>47</v>
      </c>
      <c r="D38" s="14">
        <v>41495.694821982499</v>
      </c>
      <c r="E38" s="16">
        <v>3.0838386732900701E-2</v>
      </c>
      <c r="F38" s="14">
        <v>64937.080536704598</v>
      </c>
      <c r="G38" s="16">
        <v>0.194832347538164</v>
      </c>
      <c r="H38" s="14">
        <v>8335.1781315742301</v>
      </c>
      <c r="I38" s="16">
        <v>0.127669474887453</v>
      </c>
      <c r="J38" s="14">
        <v>35449.3761132211</v>
      </c>
      <c r="K38" s="16">
        <v>0.15506307584027801</v>
      </c>
      <c r="L38" s="14">
        <v>150217.32960348201</v>
      </c>
      <c r="M38" s="16">
        <v>7.6144890353881403E-2</v>
      </c>
      <c r="N38" s="41"/>
      <c r="O38" s="41"/>
    </row>
    <row r="39" spans="3:15" x14ac:dyDescent="0.3">
      <c r="C39" s="23" t="s">
        <v>48</v>
      </c>
      <c r="D39" s="14">
        <v>73.018358165191998</v>
      </c>
      <c r="E39" s="16">
        <v>5.4265108160251002E-5</v>
      </c>
      <c r="F39" s="14">
        <v>75.315179712746996</v>
      </c>
      <c r="G39" s="16">
        <v>2.2597001816857299E-4</v>
      </c>
      <c r="H39" s="14">
        <v>0</v>
      </c>
      <c r="I39" s="16">
        <v>0</v>
      </c>
      <c r="J39" s="14">
        <v>218.86734557820199</v>
      </c>
      <c r="K39" s="16">
        <v>9.5737210432020998E-4</v>
      </c>
      <c r="L39" s="14">
        <v>367.20088345614101</v>
      </c>
      <c r="M39" s="16">
        <v>1.8613345798664801E-4</v>
      </c>
      <c r="N39" s="41"/>
      <c r="O39" s="41"/>
    </row>
    <row r="40" spans="3:15" x14ac:dyDescent="0.3">
      <c r="C40" s="28" t="s">
        <v>49</v>
      </c>
      <c r="D40" s="26" t="s">
        <v>26</v>
      </c>
      <c r="E40" s="27" t="s">
        <v>16</v>
      </c>
      <c r="F40" s="26" t="s">
        <v>26</v>
      </c>
      <c r="G40" s="27" t="s">
        <v>16</v>
      </c>
      <c r="H40" s="26" t="s">
        <v>26</v>
      </c>
      <c r="I40" s="27" t="s">
        <v>16</v>
      </c>
      <c r="J40" s="26" t="s">
        <v>26</v>
      </c>
      <c r="K40" s="27" t="s">
        <v>16</v>
      </c>
      <c r="L40" s="26" t="s">
        <v>26</v>
      </c>
      <c r="M40" s="27" t="s">
        <v>16</v>
      </c>
      <c r="N40" s="41"/>
    </row>
    <row r="41" spans="3:15" x14ac:dyDescent="0.3">
      <c r="C41" s="23" t="s">
        <v>50</v>
      </c>
      <c r="D41" s="14">
        <v>845960.45768430596</v>
      </c>
      <c r="E41" s="16">
        <v>0.62869306964803595</v>
      </c>
      <c r="F41" s="14">
        <v>59880.5887176139</v>
      </c>
      <c r="G41" s="16">
        <v>0.17966122861383699</v>
      </c>
      <c r="H41" s="14">
        <v>23228.334253106499</v>
      </c>
      <c r="I41" s="16">
        <v>0.35578714573245102</v>
      </c>
      <c r="J41" s="14">
        <v>190182.76292639101</v>
      </c>
      <c r="K41" s="16">
        <v>0.83189966720373298</v>
      </c>
      <c r="L41" s="14">
        <v>1119252.14358142</v>
      </c>
      <c r="M41" s="16">
        <v>0.56734686987391403</v>
      </c>
      <c r="N41" s="41"/>
      <c r="O41" s="41"/>
    </row>
    <row r="42" spans="3:15" x14ac:dyDescent="0.3">
      <c r="C42" s="23" t="s">
        <v>51</v>
      </c>
      <c r="D42" s="14">
        <v>5999.4051480813296</v>
      </c>
      <c r="E42" s="16">
        <v>4.4585824365055999E-3</v>
      </c>
      <c r="F42" s="14">
        <v>919.680352003792</v>
      </c>
      <c r="G42" s="16">
        <v>2.7593399716259702E-3</v>
      </c>
      <c r="H42" s="14">
        <v>25.460991569553801</v>
      </c>
      <c r="I42" s="16">
        <v>3.8998463769902299E-4</v>
      </c>
      <c r="J42" s="14">
        <v>650.71392610984606</v>
      </c>
      <c r="K42" s="16">
        <v>2.84636047056028E-3</v>
      </c>
      <c r="L42" s="14">
        <v>7595.2604177645198</v>
      </c>
      <c r="M42" s="16">
        <v>3.8500236507096599E-3</v>
      </c>
      <c r="N42" s="41"/>
      <c r="O42" s="41"/>
    </row>
    <row r="43" spans="3:15" x14ac:dyDescent="0.3">
      <c r="C43" s="23" t="s">
        <v>52</v>
      </c>
      <c r="D43" s="14">
        <v>86333.605054183296</v>
      </c>
      <c r="E43" s="16">
        <v>6.4160610206146093E-2</v>
      </c>
      <c r="F43" s="14">
        <v>5385.6519569720504</v>
      </c>
      <c r="G43" s="16">
        <v>1.6158706321995401E-2</v>
      </c>
      <c r="H43" s="14">
        <v>8432.0810228942792</v>
      </c>
      <c r="I43" s="16">
        <v>0.129153731259016</v>
      </c>
      <c r="J43" s="14">
        <v>5608.2594765385802</v>
      </c>
      <c r="K43" s="16">
        <v>2.45317142328529E-2</v>
      </c>
      <c r="L43" s="14">
        <v>105759.59751058801</v>
      </c>
      <c r="M43" s="16">
        <v>5.3609347054507102E-2</v>
      </c>
      <c r="N43" s="41"/>
      <c r="O43" s="41"/>
    </row>
    <row r="44" spans="3:15" x14ac:dyDescent="0.3">
      <c r="C44" s="23" t="s">
        <v>53</v>
      </c>
      <c r="D44" s="14">
        <v>94233.885227335093</v>
      </c>
      <c r="E44" s="16">
        <v>7.0031867364825001E-2</v>
      </c>
      <c r="F44" s="14">
        <v>2059.14315894929</v>
      </c>
      <c r="G44" s="16">
        <v>6.1780987420350097E-3</v>
      </c>
      <c r="H44" s="14">
        <v>494.39932925929901</v>
      </c>
      <c r="I44" s="16">
        <v>7.5726879203867102E-3</v>
      </c>
      <c r="J44" s="14">
        <v>1659.01704653001</v>
      </c>
      <c r="K44" s="16">
        <v>7.2568917795552803E-3</v>
      </c>
      <c r="L44" s="14">
        <v>98446.444762073705</v>
      </c>
      <c r="M44" s="16">
        <v>4.99023232667275E-2</v>
      </c>
      <c r="N44" s="41"/>
      <c r="O44" s="41"/>
    </row>
    <row r="45" spans="3:15" x14ac:dyDescent="0.3">
      <c r="C45" s="23" t="s">
        <v>54</v>
      </c>
      <c r="D45" s="14">
        <v>64842.541101363699</v>
      </c>
      <c r="E45" s="16">
        <v>4.8189080043275899E-2</v>
      </c>
      <c r="F45" s="14">
        <v>7199.8962941324298</v>
      </c>
      <c r="G45" s="16">
        <v>2.1602029001353901E-2</v>
      </c>
      <c r="H45" s="14">
        <v>12116.8531871346</v>
      </c>
      <c r="I45" s="16">
        <v>0.18559318820432599</v>
      </c>
      <c r="J45" s="14">
        <v>7536.5250264961996</v>
      </c>
      <c r="K45" s="16">
        <v>3.2966355966978E-2</v>
      </c>
      <c r="L45" s="14">
        <v>91695.815609127007</v>
      </c>
      <c r="M45" s="16">
        <v>4.6480441663401997E-2</v>
      </c>
      <c r="N45" s="41"/>
      <c r="O45" s="41"/>
    </row>
    <row r="46" spans="3:15" x14ac:dyDescent="0.3">
      <c r="C46" s="23" t="s">
        <v>55</v>
      </c>
      <c r="D46" s="14">
        <v>315169.46670319297</v>
      </c>
      <c r="E46" s="16">
        <v>0.234224729632585</v>
      </c>
      <c r="F46" s="14">
        <v>23425.872169732102</v>
      </c>
      <c r="G46" s="16">
        <v>7.0285230414355596E-2</v>
      </c>
      <c r="H46" s="14">
        <v>15014.6510437832</v>
      </c>
      <c r="I46" s="16">
        <v>0.22997860203092099</v>
      </c>
      <c r="J46" s="14">
        <v>21172.4520220499</v>
      </c>
      <c r="K46" s="16">
        <v>9.2612787405173203E-2</v>
      </c>
      <c r="L46" s="14">
        <v>374782.44193875801</v>
      </c>
      <c r="M46" s="16">
        <v>0.18997653615142601</v>
      </c>
      <c r="N46" s="41"/>
      <c r="O46" s="41"/>
    </row>
    <row r="47" spans="3:15" x14ac:dyDescent="0.3">
      <c r="C47" s="23" t="s">
        <v>56</v>
      </c>
      <c r="D47" s="14">
        <v>24978.4439098933</v>
      </c>
      <c r="E47" s="16">
        <v>1.85632489486907E-2</v>
      </c>
      <c r="F47" s="14">
        <v>492.87295923295397</v>
      </c>
      <c r="G47" s="16">
        <v>1.4787790718611101E-3</v>
      </c>
      <c r="H47" s="14">
        <v>241.79875445117301</v>
      </c>
      <c r="I47" s="16">
        <v>3.7036185096371802E-3</v>
      </c>
      <c r="J47" s="14">
        <v>717.15389710688999</v>
      </c>
      <c r="K47" s="16">
        <v>3.1369829692083802E-3</v>
      </c>
      <c r="L47" s="14">
        <v>26430.269520684298</v>
      </c>
      <c r="M47" s="16">
        <v>1.33974554066988E-2</v>
      </c>
      <c r="N47" s="41"/>
      <c r="O47" s="41"/>
    </row>
    <row r="48" spans="3:15" x14ac:dyDescent="0.3">
      <c r="C48" s="23" t="s">
        <v>57</v>
      </c>
      <c r="D48" s="14">
        <v>151578.98388775799</v>
      </c>
      <c r="E48" s="16">
        <v>0.11264906746987401</v>
      </c>
      <c r="F48" s="14">
        <v>292624.07596151798</v>
      </c>
      <c r="G48" s="16">
        <v>0.87796733691381701</v>
      </c>
      <c r="H48" s="14">
        <v>15201.6137862876</v>
      </c>
      <c r="I48" s="16">
        <v>0.23284230029654501</v>
      </c>
      <c r="J48" s="14">
        <v>15842.1307407319</v>
      </c>
      <c r="K48" s="16">
        <v>6.9296833678422001E-2</v>
      </c>
      <c r="L48" s="14">
        <v>475246.804376296</v>
      </c>
      <c r="M48" s="16">
        <v>0.24090173820681901</v>
      </c>
      <c r="N48" s="41"/>
      <c r="O48" s="41"/>
    </row>
    <row r="49" spans="3:15" x14ac:dyDescent="0.3">
      <c r="C49" s="23" t="s">
        <v>58</v>
      </c>
      <c r="D49" s="14">
        <v>3330.7668337987302</v>
      </c>
      <c r="E49" s="16">
        <v>2.4753284931956498E-3</v>
      </c>
      <c r="F49" s="14">
        <v>1505.3722851917701</v>
      </c>
      <c r="G49" s="16">
        <v>4.5166061334867601E-3</v>
      </c>
      <c r="H49" s="14">
        <v>6923.5960821933404</v>
      </c>
      <c r="I49" s="16">
        <v>0.10604834860074</v>
      </c>
      <c r="J49" s="14">
        <v>3807.56228075527</v>
      </c>
      <c r="K49" s="16">
        <v>1.6655083486423802E-2</v>
      </c>
      <c r="L49" s="14">
        <v>15567.2974819391</v>
      </c>
      <c r="M49" s="16">
        <v>7.8910346961794699E-3</v>
      </c>
      <c r="N49" s="41"/>
      <c r="O49" s="41"/>
    </row>
    <row r="50" spans="3:15" x14ac:dyDescent="0.3">
      <c r="C50" s="23" t="s">
        <v>59</v>
      </c>
      <c r="D50" s="14">
        <v>856.87390255742002</v>
      </c>
      <c r="E50" s="16">
        <v>6.3680362268321404E-4</v>
      </c>
      <c r="F50" s="14">
        <v>43.2082797463381</v>
      </c>
      <c r="G50" s="16">
        <v>1.2963888284608699E-4</v>
      </c>
      <c r="H50" s="14">
        <v>368.26205436407599</v>
      </c>
      <c r="I50" s="16">
        <v>5.6406500688373998E-3</v>
      </c>
      <c r="J50" s="14">
        <v>2109.8749671635401</v>
      </c>
      <c r="K50" s="16">
        <v>9.2290397721489607E-3</v>
      </c>
      <c r="L50" s="14">
        <v>3378.2192038313701</v>
      </c>
      <c r="M50" s="16">
        <v>1.712413151972E-3</v>
      </c>
      <c r="N50" s="41"/>
      <c r="O50" s="41"/>
    </row>
    <row r="51" spans="3:15" x14ac:dyDescent="0.3">
      <c r="C51" s="23" t="s">
        <v>60</v>
      </c>
      <c r="D51" s="14">
        <v>289.35304536379101</v>
      </c>
      <c r="E51" s="16">
        <v>2.1503872036729999E-4</v>
      </c>
      <c r="F51" s="14">
        <v>47.5573665956382</v>
      </c>
      <c r="G51" s="16">
        <v>1.4268755693942799E-4</v>
      </c>
      <c r="H51" s="52">
        <v>0</v>
      </c>
      <c r="I51" s="16">
        <v>0</v>
      </c>
      <c r="J51" s="14">
        <v>0</v>
      </c>
      <c r="K51" s="16">
        <v>0</v>
      </c>
      <c r="L51" s="14">
        <v>336.91041195942898</v>
      </c>
      <c r="M51" s="16">
        <v>1.7077927323997001E-4</v>
      </c>
      <c r="N51" s="41"/>
      <c r="O51" s="41"/>
    </row>
    <row r="52" spans="3:15" x14ac:dyDescent="0.3">
      <c r="C52" s="23" t="s">
        <v>48</v>
      </c>
      <c r="D52" s="14">
        <f>721.233827642951+391.612424916939</f>
        <v>1112.84625255989</v>
      </c>
      <c r="E52" s="16">
        <f>0.0535999886183878%+0.0291034900386821%</f>
        <v>8.2703478657069902E-4</v>
      </c>
      <c r="F52" s="14">
        <f>145.968347070661+47.5573665956382</f>
        <v>193.5257136662992</v>
      </c>
      <c r="G52" s="16">
        <f>0.0437952484019782%+0.0142687556939428%</f>
        <v>5.8064004095920998E-4</v>
      </c>
      <c r="H52" s="14">
        <v>139.142021018039</v>
      </c>
      <c r="I52" s="16">
        <v>2.1312308480678898E-3</v>
      </c>
      <c r="J52" s="14">
        <v>0</v>
      </c>
      <c r="K52" s="16">
        <v>0</v>
      </c>
      <c r="L52" s="14">
        <f>1006.34419573165+439.169791512577</f>
        <v>1445.5139872442269</v>
      </c>
      <c r="M52" s="16">
        <f>0.0510114037072292%+0.0222614366196847%</f>
        <v>7.3272840326913898E-4</v>
      </c>
      <c r="N52" s="41"/>
      <c r="O52" s="41"/>
    </row>
    <row r="53" spans="3:15" x14ac:dyDescent="0.3">
      <c r="C53" s="28" t="s">
        <v>61</v>
      </c>
      <c r="D53" s="26" t="s">
        <v>26</v>
      </c>
      <c r="E53" s="27" t="s">
        <v>16</v>
      </c>
      <c r="F53" s="26" t="s">
        <v>26</v>
      </c>
      <c r="G53" s="27" t="s">
        <v>16</v>
      </c>
      <c r="H53" s="26" t="s">
        <v>26</v>
      </c>
      <c r="I53" s="27" t="s">
        <v>16</v>
      </c>
      <c r="J53" s="26" t="s">
        <v>26</v>
      </c>
      <c r="K53" s="27" t="s">
        <v>16</v>
      </c>
      <c r="L53" s="26" t="s">
        <v>26</v>
      </c>
      <c r="M53" s="27" t="s">
        <v>16</v>
      </c>
      <c r="N53" s="41"/>
    </row>
    <row r="54" spans="3:15" x14ac:dyDescent="0.3">
      <c r="C54" s="23" t="s">
        <v>62</v>
      </c>
      <c r="D54" s="14">
        <v>1190593.0144438399</v>
      </c>
      <c r="E54" s="16">
        <v>0.88481390607920896</v>
      </c>
      <c r="F54" s="14">
        <v>276134.21389484999</v>
      </c>
      <c r="G54" s="16">
        <v>0.82849239115900497</v>
      </c>
      <c r="H54" s="14">
        <v>55100.973328073203</v>
      </c>
      <c r="I54" s="16">
        <v>0.84397864323195204</v>
      </c>
      <c r="J54" s="14">
        <v>211666.36364686399</v>
      </c>
      <c r="K54" s="16">
        <v>0.92587348488676502</v>
      </c>
      <c r="L54" s="14">
        <v>1733494.56531363</v>
      </c>
      <c r="M54" s="16">
        <v>0.87870523296664604</v>
      </c>
      <c r="N54" s="41"/>
      <c r="O54" s="41"/>
    </row>
    <row r="55" spans="3:15" x14ac:dyDescent="0.3">
      <c r="C55" s="23" t="s">
        <v>63</v>
      </c>
      <c r="D55" s="14">
        <v>624663.58853761898</v>
      </c>
      <c r="E55" s="16">
        <v>0.464231708950194</v>
      </c>
      <c r="F55" s="14">
        <v>160469.200006106</v>
      </c>
      <c r="G55" s="16">
        <v>0.48145975591078599</v>
      </c>
      <c r="H55" s="14">
        <v>36508.9715738374</v>
      </c>
      <c r="I55" s="16">
        <v>0.55920595288255004</v>
      </c>
      <c r="J55" s="14">
        <v>65788.905310386501</v>
      </c>
      <c r="K55" s="16">
        <v>0.287774599502434</v>
      </c>
      <c r="L55" s="14">
        <v>887430.66542794905</v>
      </c>
      <c r="M55" s="16">
        <v>0.44983698547998102</v>
      </c>
      <c r="N55" s="41"/>
      <c r="O55" s="41"/>
    </row>
    <row r="56" spans="3:15" x14ac:dyDescent="0.3">
      <c r="C56" s="23" t="s">
        <v>64</v>
      </c>
      <c r="D56" s="14">
        <v>520568.24830340798</v>
      </c>
      <c r="E56" s="16">
        <v>0.38687109665036301</v>
      </c>
      <c r="F56" s="14">
        <v>28210.7886176223</v>
      </c>
      <c r="G56" s="16">
        <v>8.4641534957327499E-2</v>
      </c>
      <c r="H56" s="14">
        <v>16054.691571240701</v>
      </c>
      <c r="I56" s="16">
        <v>0.24590884682067299</v>
      </c>
      <c r="J56" s="14">
        <v>109010.27898161201</v>
      </c>
      <c r="K56" s="16">
        <v>0.47683403801262803</v>
      </c>
      <c r="L56" s="14">
        <v>673844.00747388299</v>
      </c>
      <c r="M56" s="16">
        <v>0.34157029818169099</v>
      </c>
      <c r="N56" s="41"/>
      <c r="O56" s="41"/>
    </row>
    <row r="57" spans="3:15" x14ac:dyDescent="0.3">
      <c r="C57" s="23" t="s">
        <v>65</v>
      </c>
      <c r="D57" s="14">
        <v>478123.87847216497</v>
      </c>
      <c r="E57" s="16">
        <v>0.35532768239725998</v>
      </c>
      <c r="F57" s="14">
        <v>190172.75140623501</v>
      </c>
      <c r="G57" s="16">
        <v>0.57058006439518905</v>
      </c>
      <c r="H57" s="14">
        <v>39325.6657488376</v>
      </c>
      <c r="I57" s="16">
        <v>0.60234910598189595</v>
      </c>
      <c r="J57" s="14">
        <v>51263.239666444599</v>
      </c>
      <c r="K57" s="16">
        <v>0.22423626285630499</v>
      </c>
      <c r="L57" s="14">
        <v>758885.53529368201</v>
      </c>
      <c r="M57" s="16">
        <v>0.38467769350324299</v>
      </c>
      <c r="N57" s="41"/>
      <c r="O57" s="41"/>
    </row>
    <row r="58" spans="3:15" x14ac:dyDescent="0.3">
      <c r="C58" s="23" t="s">
        <v>66</v>
      </c>
      <c r="D58" s="14">
        <v>144686.26546341999</v>
      </c>
      <c r="E58" s="16">
        <v>0.107526600733924</v>
      </c>
      <c r="F58" s="14">
        <v>261670.10667822699</v>
      </c>
      <c r="G58" s="16">
        <v>0.78509536836760196</v>
      </c>
      <c r="H58" s="14">
        <v>19846.259934240101</v>
      </c>
      <c r="I58" s="16">
        <v>0.303984095395186</v>
      </c>
      <c r="J58" s="14">
        <v>17931.971204211899</v>
      </c>
      <c r="K58" s="16">
        <v>7.8438238290105197E-2</v>
      </c>
      <c r="L58" s="14">
        <v>444134.60328009899</v>
      </c>
      <c r="M58" s="16">
        <v>0.22513102022513701</v>
      </c>
      <c r="N58" s="41"/>
      <c r="O58" s="41"/>
    </row>
    <row r="59" spans="3:15" x14ac:dyDescent="0.3">
      <c r="C59" s="23" t="s">
        <v>67</v>
      </c>
      <c r="D59" s="14">
        <v>2816.1372957787598</v>
      </c>
      <c r="E59" s="16">
        <v>2.0928708723335801E-3</v>
      </c>
      <c r="F59" s="14">
        <v>614.67968632023303</v>
      </c>
      <c r="G59" s="16">
        <v>1.84423884289195E-3</v>
      </c>
      <c r="H59" s="14">
        <v>1486.1227707850401</v>
      </c>
      <c r="I59" s="16">
        <v>2.2762862505084702E-2</v>
      </c>
      <c r="J59" s="14">
        <v>831.24053785375702</v>
      </c>
      <c r="K59" s="16">
        <v>3.6360220882606302E-3</v>
      </c>
      <c r="L59" s="14">
        <v>5748.1802907377996</v>
      </c>
      <c r="M59" s="16">
        <v>2.9137421037101498E-3</v>
      </c>
      <c r="N59" s="41"/>
      <c r="O59" s="41"/>
    </row>
    <row r="60" spans="3:15" ht="38.1" customHeight="1" x14ac:dyDescent="0.3">
      <c r="C60" s="28" t="s">
        <v>148</v>
      </c>
      <c r="D60" s="26" t="s">
        <v>26</v>
      </c>
      <c r="E60" s="27" t="s">
        <v>16</v>
      </c>
      <c r="F60" s="26" t="s">
        <v>26</v>
      </c>
      <c r="G60" s="27" t="s">
        <v>16</v>
      </c>
      <c r="H60" s="26" t="s">
        <v>26</v>
      </c>
      <c r="I60" s="27" t="s">
        <v>16</v>
      </c>
      <c r="J60" s="26" t="s">
        <v>26</v>
      </c>
      <c r="K60" s="27" t="s">
        <v>16</v>
      </c>
      <c r="L60" s="26" t="s">
        <v>26</v>
      </c>
      <c r="M60" s="27" t="s">
        <v>16</v>
      </c>
      <c r="N60" s="41"/>
    </row>
    <row r="61" spans="3:15" x14ac:dyDescent="0.3">
      <c r="C61" s="23" t="s">
        <v>68</v>
      </c>
      <c r="D61" s="14">
        <v>34934.617660955599</v>
      </c>
      <c r="E61" s="16">
        <v>5.7166071151779199E-2</v>
      </c>
      <c r="F61" s="14">
        <v>12241.078043027601</v>
      </c>
      <c r="G61" s="16">
        <v>8.3276603718878905E-2</v>
      </c>
      <c r="H61" s="14">
        <v>836.85543303112195</v>
      </c>
      <c r="I61" s="16">
        <v>2.7180101361118199E-2</v>
      </c>
      <c r="J61" s="14">
        <v>1010.56031128467</v>
      </c>
      <c r="K61" s="16">
        <v>6.4338086047520896E-3</v>
      </c>
      <c r="L61" s="14">
        <v>49023.111448299001</v>
      </c>
      <c r="M61" s="16">
        <v>5.1823654998601802E-2</v>
      </c>
      <c r="N61" s="41"/>
      <c r="O61" s="41"/>
    </row>
    <row r="62" spans="3:15" x14ac:dyDescent="0.3">
      <c r="C62" s="23" t="s">
        <v>69</v>
      </c>
      <c r="D62" s="14">
        <v>21263.606069231701</v>
      </c>
      <c r="E62" s="16">
        <v>3.4795194534379001E-2</v>
      </c>
      <c r="F62" s="14">
        <v>4349.9422353445098</v>
      </c>
      <c r="G62" s="16">
        <v>2.9592852399068899E-2</v>
      </c>
      <c r="H62" s="14">
        <v>351.40122590807101</v>
      </c>
      <c r="I62" s="16">
        <v>1.1413107403758E-2</v>
      </c>
      <c r="J62" s="14">
        <v>477.300879006907</v>
      </c>
      <c r="K62" s="16">
        <v>3.03877212286971E-3</v>
      </c>
      <c r="L62" s="14">
        <v>26442.2504094912</v>
      </c>
      <c r="M62" s="16">
        <v>2.7952816990274E-2</v>
      </c>
      <c r="N62" s="41"/>
      <c r="O62" s="41"/>
    </row>
    <row r="63" spans="3:15" x14ac:dyDescent="0.3">
      <c r="C63" s="23" t="s">
        <v>70</v>
      </c>
      <c r="D63" s="14">
        <v>19244.6699968102</v>
      </c>
      <c r="E63" s="16">
        <v>3.1491461707328999E-2</v>
      </c>
      <c r="F63" s="14">
        <v>4597.5466216357599</v>
      </c>
      <c r="G63" s="16">
        <v>3.1277316159838503E-2</v>
      </c>
      <c r="H63" s="14">
        <v>1612.71808213903</v>
      </c>
      <c r="I63" s="16">
        <v>5.2379227294586897E-2</v>
      </c>
      <c r="J63" s="14">
        <v>1289.1294862774701</v>
      </c>
      <c r="K63" s="16">
        <v>8.2073403129279496E-3</v>
      </c>
      <c r="L63" s="14">
        <v>26744.064186862499</v>
      </c>
      <c r="M63" s="16">
        <v>2.8271872484921901E-2</v>
      </c>
      <c r="N63" s="41"/>
      <c r="O63" s="41"/>
    </row>
    <row r="64" spans="3:15" x14ac:dyDescent="0.3">
      <c r="C64" s="23" t="s">
        <v>71</v>
      </c>
      <c r="D64" s="14">
        <v>34956.440640788598</v>
      </c>
      <c r="E64" s="16">
        <v>5.7201781690534199E-2</v>
      </c>
      <c r="F64" s="14">
        <v>7021.12867152742</v>
      </c>
      <c r="G64" s="16">
        <v>4.7765053697299498E-2</v>
      </c>
      <c r="H64" s="14">
        <v>5096.2296630267001</v>
      </c>
      <c r="I64" s="16">
        <v>0.165519674406477</v>
      </c>
      <c r="J64" s="14">
        <v>3324.5869380828299</v>
      </c>
      <c r="K64" s="16">
        <v>2.1166234029408999E-2</v>
      </c>
      <c r="L64" s="14">
        <v>50398.385913425504</v>
      </c>
      <c r="M64" s="16">
        <v>5.3277494775464403E-2</v>
      </c>
      <c r="N64" s="41"/>
      <c r="O64" s="41"/>
    </row>
    <row r="65" spans="3:15" x14ac:dyDescent="0.3">
      <c r="C65" s="23" t="s">
        <v>72</v>
      </c>
      <c r="D65" s="14">
        <v>85210.720517786205</v>
      </c>
      <c r="E65" s="16">
        <v>0.13943653711310999</v>
      </c>
      <c r="F65" s="14">
        <v>14315.9916086507</v>
      </c>
      <c r="G65" s="16">
        <v>9.7392333897867597E-2</v>
      </c>
      <c r="H65" s="14">
        <v>5677.0086206634896</v>
      </c>
      <c r="I65" s="16">
        <v>0.18438270655504799</v>
      </c>
      <c r="J65" s="14">
        <v>11983.444096744999</v>
      </c>
      <c r="K65" s="16">
        <v>7.6293502607669095E-2</v>
      </c>
      <c r="L65" s="14">
        <v>117187.16484384501</v>
      </c>
      <c r="M65" s="16">
        <v>0.123881716637601</v>
      </c>
      <c r="N65" s="41"/>
      <c r="O65" s="41"/>
    </row>
    <row r="66" spans="3:15" x14ac:dyDescent="0.3">
      <c r="C66" s="23" t="s">
        <v>73</v>
      </c>
      <c r="D66" s="14">
        <v>112214.898375462</v>
      </c>
      <c r="E66" s="16">
        <v>0.183625449320171</v>
      </c>
      <c r="F66" s="14">
        <v>20608.5936197474</v>
      </c>
      <c r="G66" s="16">
        <v>0.14020118800342601</v>
      </c>
      <c r="H66" s="14">
        <v>5845.2063320509997</v>
      </c>
      <c r="I66" s="16">
        <v>0.189845574648839</v>
      </c>
      <c r="J66" s="14">
        <v>22099.785749175899</v>
      </c>
      <c r="K66" s="16">
        <v>0.140699956379123</v>
      </c>
      <c r="L66" s="14">
        <v>160768.484076436</v>
      </c>
      <c r="M66" s="16">
        <v>0.16995270612743901</v>
      </c>
      <c r="N66" s="41"/>
      <c r="O66" s="41"/>
    </row>
    <row r="67" spans="3:15" x14ac:dyDescent="0.3">
      <c r="C67" s="23" t="s">
        <v>74</v>
      </c>
      <c r="D67" s="14">
        <v>89925.759774202306</v>
      </c>
      <c r="E67" s="16">
        <v>0.14715210086227201</v>
      </c>
      <c r="F67" s="14">
        <v>21153.752746109101</v>
      </c>
      <c r="G67" s="16">
        <v>0.14390993002517999</v>
      </c>
      <c r="H67" s="14">
        <v>3606.0380853132501</v>
      </c>
      <c r="I67" s="16">
        <v>0.117119966964738</v>
      </c>
      <c r="J67" s="14">
        <v>32529.240508979601</v>
      </c>
      <c r="K67" s="16">
        <v>0.207099868415245</v>
      </c>
      <c r="L67" s="14">
        <v>147214.79111460401</v>
      </c>
      <c r="M67" s="16">
        <v>0.15562473127517501</v>
      </c>
      <c r="N67" s="41"/>
      <c r="O67" s="41"/>
    </row>
    <row r="68" spans="3:15" x14ac:dyDescent="0.3">
      <c r="C68" s="23" t="s">
        <v>75</v>
      </c>
      <c r="D68" s="14">
        <v>60314.846749018303</v>
      </c>
      <c r="E68" s="16">
        <v>9.8697597157807904E-2</v>
      </c>
      <c r="F68" s="14">
        <v>16284.7247724302</v>
      </c>
      <c r="G68" s="16">
        <v>0.110785714034159</v>
      </c>
      <c r="H68" s="14">
        <v>2751.1612953081099</v>
      </c>
      <c r="I68" s="16">
        <v>8.9354552669169002E-2</v>
      </c>
      <c r="J68" s="14">
        <v>27916.417529709201</v>
      </c>
      <c r="K68" s="16">
        <v>0.17773198225860401</v>
      </c>
      <c r="L68" s="14">
        <v>107267.15034646601</v>
      </c>
      <c r="M68" s="16">
        <v>0.113395001418893</v>
      </c>
      <c r="N68" s="41"/>
      <c r="O68" s="41"/>
    </row>
    <row r="69" spans="3:15" x14ac:dyDescent="0.3">
      <c r="C69" s="23" t="s">
        <v>76</v>
      </c>
      <c r="D69" s="14">
        <v>44032.150045350303</v>
      </c>
      <c r="E69" s="16">
        <v>7.2053029086721093E-2</v>
      </c>
      <c r="F69" s="14">
        <v>11249.1392604351</v>
      </c>
      <c r="G69" s="16">
        <v>7.6528399629256602E-2</v>
      </c>
      <c r="H69" s="14">
        <v>1624.3096102844199</v>
      </c>
      <c r="I69" s="16">
        <v>5.2755706788518798E-2</v>
      </c>
      <c r="J69" s="14">
        <v>21012.5767268645</v>
      </c>
      <c r="K69" s="16">
        <v>0.13377815796214501</v>
      </c>
      <c r="L69" s="14">
        <v>77918.175642934395</v>
      </c>
      <c r="M69" s="16">
        <v>8.2369407680262699E-2</v>
      </c>
      <c r="N69" s="41"/>
      <c r="O69" s="41"/>
    </row>
    <row r="70" spans="3:15" x14ac:dyDescent="0.3">
      <c r="C70" s="23" t="s">
        <v>77</v>
      </c>
      <c r="D70" s="14">
        <v>36873.100541014799</v>
      </c>
      <c r="E70" s="16">
        <v>6.03381525331598E-2</v>
      </c>
      <c r="F70" s="14">
        <v>9741.0819455383498</v>
      </c>
      <c r="G70" s="16">
        <v>6.62690179835735E-2</v>
      </c>
      <c r="H70" s="14">
        <v>1433.16467742957</v>
      </c>
      <c r="I70" s="16">
        <v>4.6547539350516802E-2</v>
      </c>
      <c r="J70" s="14">
        <v>17597.826135139701</v>
      </c>
      <c r="K70" s="16">
        <v>0.112037890216826</v>
      </c>
      <c r="L70" s="14">
        <v>65645.173299122398</v>
      </c>
      <c r="M70" s="16">
        <v>6.9395285465814402E-2</v>
      </c>
      <c r="N70" s="41"/>
      <c r="O70" s="41"/>
    </row>
    <row r="71" spans="3:15" x14ac:dyDescent="0.3">
      <c r="C71" s="23" t="s">
        <v>78</v>
      </c>
      <c r="D71" s="14">
        <v>26416.112366985701</v>
      </c>
      <c r="E71" s="16">
        <v>4.3226617614088102E-2</v>
      </c>
      <c r="F71" s="14">
        <v>7354.3258196142997</v>
      </c>
      <c r="G71" s="16">
        <v>5.0031808860852699E-2</v>
      </c>
      <c r="H71" s="14">
        <v>675.84865493464099</v>
      </c>
      <c r="I71" s="16">
        <v>2.1950786504860698E-2</v>
      </c>
      <c r="J71" s="14">
        <v>9050.0867202260306</v>
      </c>
      <c r="K71" s="16">
        <v>5.7618061152948798E-2</v>
      </c>
      <c r="L71" s="14">
        <v>43496.3735617606</v>
      </c>
      <c r="M71" s="16">
        <v>4.5981191127214799E-2</v>
      </c>
      <c r="N71" s="41"/>
      <c r="O71" s="41"/>
    </row>
    <row r="72" spans="3:15" x14ac:dyDescent="0.3">
      <c r="C72" s="23" t="s">
        <v>79</v>
      </c>
      <c r="D72" s="14">
        <v>20463.470715567099</v>
      </c>
      <c r="E72" s="16">
        <v>3.3485874506818898E-2</v>
      </c>
      <c r="F72" s="14">
        <v>7298.3147166954896</v>
      </c>
      <c r="G72" s="16">
        <v>4.965076281203E-2</v>
      </c>
      <c r="H72" s="14">
        <v>394.890118745454</v>
      </c>
      <c r="I72" s="16">
        <v>1.28255765934739E-2</v>
      </c>
      <c r="J72" s="14">
        <v>5134.5117574422202</v>
      </c>
      <c r="K72" s="16">
        <v>3.2689257194593098E-2</v>
      </c>
      <c r="L72" s="14">
        <v>33291.187308450302</v>
      </c>
      <c r="M72" s="16">
        <v>3.5193013144146801E-2</v>
      </c>
      <c r="N72" s="41"/>
      <c r="O72" s="41"/>
    </row>
    <row r="73" spans="3:15" x14ac:dyDescent="0.3">
      <c r="C73" s="23" t="s">
        <v>80</v>
      </c>
      <c r="D73" s="14">
        <v>13990.014282972999</v>
      </c>
      <c r="E73" s="16">
        <v>2.28928840634967E-2</v>
      </c>
      <c r="F73" s="14">
        <v>4906.5907068328797</v>
      </c>
      <c r="G73" s="16">
        <v>3.3379756951749197E-2</v>
      </c>
      <c r="H73" s="14">
        <v>497.12631958615799</v>
      </c>
      <c r="I73" s="16">
        <v>1.6146090737190599E-2</v>
      </c>
      <c r="J73" s="14">
        <v>2346.6248135993201</v>
      </c>
      <c r="K73" s="16">
        <v>1.4939964244852701E-2</v>
      </c>
      <c r="L73" s="14">
        <v>21740.356122991401</v>
      </c>
      <c r="M73" s="16">
        <v>2.29823175636833E-2</v>
      </c>
      <c r="N73" s="41"/>
      <c r="O73" s="41"/>
    </row>
    <row r="74" spans="3:15" x14ac:dyDescent="0.3">
      <c r="C74" s="23" t="s">
        <v>81</v>
      </c>
      <c r="D74" s="14">
        <v>7861.3691017228603</v>
      </c>
      <c r="E74" s="16">
        <v>1.2864133501645799E-2</v>
      </c>
      <c r="F74" s="14">
        <v>3991.0385361397002</v>
      </c>
      <c r="G74" s="16">
        <v>2.7151214413683799E-2</v>
      </c>
      <c r="H74" s="14">
        <v>244.45802422712799</v>
      </c>
      <c r="I74" s="16">
        <v>7.9397152898509297E-3</v>
      </c>
      <c r="J74" s="14">
        <v>996.82100880614905</v>
      </c>
      <c r="K74" s="16">
        <v>6.3463362970407403E-3</v>
      </c>
      <c r="L74" s="14">
        <v>13093.6866708958</v>
      </c>
      <c r="M74" s="16">
        <v>1.38416897794814E-2</v>
      </c>
      <c r="N74" s="41"/>
      <c r="O74" s="41"/>
    </row>
    <row r="75" spans="3:15" x14ac:dyDescent="0.3">
      <c r="C75" s="23" t="s">
        <v>82</v>
      </c>
      <c r="D75" s="14">
        <v>3405.7727469573601</v>
      </c>
      <c r="E75" s="16">
        <v>5.5731151566875102E-3</v>
      </c>
      <c r="F75" s="14">
        <v>1879.7534891141199</v>
      </c>
      <c r="G75" s="16">
        <v>1.27880474131361E-2</v>
      </c>
      <c r="H75" s="14">
        <v>142.852150084009</v>
      </c>
      <c r="I75" s="16">
        <v>4.6396734318538404E-3</v>
      </c>
      <c r="J75" s="14">
        <v>301.397222957287</v>
      </c>
      <c r="K75" s="16">
        <v>1.9188682009942299E-3</v>
      </c>
      <c r="L75" s="14">
        <v>5729.7756091127803</v>
      </c>
      <c r="M75" s="16">
        <v>6.0571005310265198E-3</v>
      </c>
      <c r="N75" s="41"/>
      <c r="O75" s="41"/>
    </row>
    <row r="76" spans="3:15" ht="36" customHeight="1" x14ac:dyDescent="0.3">
      <c r="C76" s="28" t="s">
        <v>147</v>
      </c>
      <c r="D76" s="26" t="s">
        <v>26</v>
      </c>
      <c r="E76" s="27" t="s">
        <v>16</v>
      </c>
      <c r="F76" s="26" t="s">
        <v>26</v>
      </c>
      <c r="G76" s="27" t="s">
        <v>16</v>
      </c>
      <c r="H76" s="26" t="s">
        <v>26</v>
      </c>
      <c r="I76" s="27" t="s">
        <v>16</v>
      </c>
      <c r="J76" s="26" t="s">
        <v>26</v>
      </c>
      <c r="K76" s="27" t="s">
        <v>16</v>
      </c>
      <c r="L76" s="26" t="s">
        <v>26</v>
      </c>
      <c r="M76" s="27" t="s">
        <v>16</v>
      </c>
      <c r="N76" s="41"/>
    </row>
    <row r="77" spans="3:15" x14ac:dyDescent="0.3">
      <c r="C77" s="23" t="s">
        <v>68</v>
      </c>
      <c r="D77" s="14">
        <v>35697.663971682603</v>
      </c>
      <c r="E77" s="16">
        <v>4.8602752603791599E-2</v>
      </c>
      <c r="F77" s="14">
        <v>10942.3072955141</v>
      </c>
      <c r="G77" s="16">
        <v>5.8733544723930699E-2</v>
      </c>
      <c r="H77" s="14">
        <v>1218.3199067856799</v>
      </c>
      <c r="I77" s="16">
        <v>3.5315773038751899E-2</v>
      </c>
      <c r="J77" s="14">
        <v>1468.19852496727</v>
      </c>
      <c r="K77" s="16">
        <v>2.0522101005539899E-2</v>
      </c>
      <c r="L77" s="14">
        <v>49326.489698949597</v>
      </c>
      <c r="M77" s="16">
        <v>4.8037983008792001E-2</v>
      </c>
      <c r="N77" s="41"/>
      <c r="O77" s="41"/>
    </row>
    <row r="78" spans="3:15" x14ac:dyDescent="0.3">
      <c r="C78" s="23" t="s">
        <v>69</v>
      </c>
      <c r="D78" s="14">
        <v>24539.250639448299</v>
      </c>
      <c r="E78" s="16">
        <v>3.3410453100170302E-2</v>
      </c>
      <c r="F78" s="14">
        <v>4372.1823945903898</v>
      </c>
      <c r="G78" s="16">
        <v>2.34679728213383E-2</v>
      </c>
      <c r="H78" s="14">
        <v>429.579704922725</v>
      </c>
      <c r="I78" s="16">
        <v>1.2452344640030401E-2</v>
      </c>
      <c r="J78" s="14">
        <v>735.85920267670201</v>
      </c>
      <c r="K78" s="16">
        <v>1.02856504937055E-2</v>
      </c>
      <c r="L78" s="14">
        <v>30076.871941638099</v>
      </c>
      <c r="M78" s="16">
        <v>2.9291203815802701E-2</v>
      </c>
      <c r="N78" s="41"/>
      <c r="O78" s="41"/>
    </row>
    <row r="79" spans="3:15" x14ac:dyDescent="0.3">
      <c r="C79" s="23" t="s">
        <v>70</v>
      </c>
      <c r="D79" s="14">
        <v>26316.651899578101</v>
      </c>
      <c r="E79" s="16">
        <v>3.5830403990858302E-2</v>
      </c>
      <c r="F79" s="14">
        <v>5419.1911036354604</v>
      </c>
      <c r="G79" s="16">
        <v>2.9087860033266001E-2</v>
      </c>
      <c r="H79" s="14">
        <v>2198.4311516041898</v>
      </c>
      <c r="I79" s="16">
        <v>6.3726526308030995E-2</v>
      </c>
      <c r="J79" s="14">
        <v>695.00363461989696</v>
      </c>
      <c r="K79" s="16">
        <v>9.7145818813602503E-3</v>
      </c>
      <c r="L79" s="14">
        <v>34629.277789437598</v>
      </c>
      <c r="M79" s="16">
        <v>3.3724691706394999E-2</v>
      </c>
      <c r="N79" s="41"/>
      <c r="O79" s="41"/>
    </row>
    <row r="80" spans="3:15" x14ac:dyDescent="0.3">
      <c r="C80" s="23" t="s">
        <v>71</v>
      </c>
      <c r="D80" s="14">
        <v>53059.032860260901</v>
      </c>
      <c r="E80" s="16">
        <v>7.2240442667323296E-2</v>
      </c>
      <c r="F80" s="14">
        <v>9900.2380208521299</v>
      </c>
      <c r="G80" s="16">
        <v>5.3140170246695297E-2</v>
      </c>
      <c r="H80" s="14">
        <v>5791.56739015329</v>
      </c>
      <c r="I80" s="16">
        <v>0.16788175121337001</v>
      </c>
      <c r="J80" s="14">
        <v>2314.16310883916</v>
      </c>
      <c r="K80" s="16">
        <v>3.2346776171805598E-2</v>
      </c>
      <c r="L80" s="14">
        <v>71065.001380105401</v>
      </c>
      <c r="M80" s="16">
        <v>6.9208641232177098E-2</v>
      </c>
      <c r="N80" s="41"/>
      <c r="O80" s="41"/>
    </row>
    <row r="81" spans="3:15" x14ac:dyDescent="0.3">
      <c r="C81" s="23" t="s">
        <v>72</v>
      </c>
      <c r="D81" s="14">
        <v>122918.996435081</v>
      </c>
      <c r="E81" s="16">
        <v>0.16735553280964399</v>
      </c>
      <c r="F81" s="14">
        <v>22387.016169439499</v>
      </c>
      <c r="G81" s="16">
        <v>0.12016376253317</v>
      </c>
      <c r="H81" s="14">
        <v>6047.6897376033803</v>
      </c>
      <c r="I81" s="16">
        <v>0.17530603989347901</v>
      </c>
      <c r="J81" s="14">
        <v>7856.0849025955804</v>
      </c>
      <c r="K81" s="16">
        <v>0.109810332279661</v>
      </c>
      <c r="L81" s="14">
        <v>159209.78724471899</v>
      </c>
      <c r="M81" s="16">
        <v>0.15505090877484601</v>
      </c>
      <c r="N81" s="41"/>
      <c r="O81" s="41"/>
    </row>
    <row r="82" spans="3:15" x14ac:dyDescent="0.3">
      <c r="C82" s="23" t="s">
        <v>73</v>
      </c>
      <c r="D82" s="14">
        <v>129545.656424385</v>
      </c>
      <c r="E82" s="16">
        <v>0.17637780150221399</v>
      </c>
      <c r="F82" s="14">
        <v>26669.708396173999</v>
      </c>
      <c r="G82" s="16">
        <v>0.14315139106932501</v>
      </c>
      <c r="H82" s="14">
        <v>5970.5604712602399</v>
      </c>
      <c r="I82" s="16">
        <v>0.17307027271143699</v>
      </c>
      <c r="J82" s="14">
        <v>12475.4896415524</v>
      </c>
      <c r="K82" s="16">
        <v>0.17437918249046899</v>
      </c>
      <c r="L82" s="14">
        <v>174661.414933372</v>
      </c>
      <c r="M82" s="16">
        <v>0.17009890900547001</v>
      </c>
      <c r="N82" s="41"/>
      <c r="O82" s="41"/>
    </row>
    <row r="83" spans="3:15" x14ac:dyDescent="0.3">
      <c r="C83" s="23" t="s">
        <v>74</v>
      </c>
      <c r="D83" s="14">
        <v>97368.784334231896</v>
      </c>
      <c r="E83" s="16">
        <v>0.132568644830166</v>
      </c>
      <c r="F83" s="14">
        <v>22912.3761456826</v>
      </c>
      <c r="G83" s="16">
        <v>0.122983666309176</v>
      </c>
      <c r="H83" s="14">
        <v>4244.1112543400104</v>
      </c>
      <c r="I83" s="16">
        <v>0.123025216098559</v>
      </c>
      <c r="J83" s="14">
        <v>14990.8278127882</v>
      </c>
      <c r="K83" s="16">
        <v>0.209537931893478</v>
      </c>
      <c r="L83" s="14">
        <v>139516.09954704301</v>
      </c>
      <c r="M83" s="16">
        <v>0.13587165963761</v>
      </c>
      <c r="N83" s="41"/>
      <c r="O83" s="41"/>
    </row>
    <row r="84" spans="3:15" x14ac:dyDescent="0.3">
      <c r="C84" s="23" t="s">
        <v>75</v>
      </c>
      <c r="D84" s="14">
        <v>64296.747514212198</v>
      </c>
      <c r="E84" s="16">
        <v>8.7540711771521895E-2</v>
      </c>
      <c r="F84" s="14">
        <v>15967.2925369568</v>
      </c>
      <c r="G84" s="16">
        <v>8.5705479202169602E-2</v>
      </c>
      <c r="H84" s="14">
        <v>2418.8576550017001</v>
      </c>
      <c r="I84" s="16">
        <v>7.0116089773549897E-2</v>
      </c>
      <c r="J84" s="14">
        <v>12526.8266430245</v>
      </c>
      <c r="K84" s="16">
        <v>0.17509675788072801</v>
      </c>
      <c r="L84" s="14">
        <v>95209.724349195094</v>
      </c>
      <c r="M84" s="16">
        <v>9.2722655686074407E-2</v>
      </c>
      <c r="N84" s="41"/>
      <c r="O84" s="41"/>
    </row>
    <row r="85" spans="3:15" x14ac:dyDescent="0.3">
      <c r="C85" s="23" t="s">
        <v>76</v>
      </c>
      <c r="D85" s="14">
        <v>48869.2757900828</v>
      </c>
      <c r="E85" s="16">
        <v>6.6536043451918506E-2</v>
      </c>
      <c r="F85" s="14">
        <v>15316.751562232301</v>
      </c>
      <c r="G85" s="16">
        <v>8.2213658290743202E-2</v>
      </c>
      <c r="H85" s="14">
        <v>2448.6602426086401</v>
      </c>
      <c r="I85" s="16">
        <v>7.0979985548405095E-2</v>
      </c>
      <c r="J85" s="14">
        <v>7648.1224820613897</v>
      </c>
      <c r="K85" s="16">
        <v>0.106903487103765</v>
      </c>
      <c r="L85" s="14">
        <v>74282.810076985101</v>
      </c>
      <c r="M85" s="16">
        <v>7.2342394322041606E-2</v>
      </c>
      <c r="N85" s="41"/>
      <c r="O85" s="41"/>
    </row>
    <row r="86" spans="3:15" x14ac:dyDescent="0.3">
      <c r="C86" s="23" t="s">
        <v>77</v>
      </c>
      <c r="D86" s="14">
        <v>41997.645465508802</v>
      </c>
      <c r="E86" s="16">
        <v>5.71802450188637E-2</v>
      </c>
      <c r="F86" s="14">
        <v>14415.207362962499</v>
      </c>
      <c r="G86" s="16">
        <v>7.7374561277801304E-2</v>
      </c>
      <c r="H86" s="14">
        <v>1336.1893453749501</v>
      </c>
      <c r="I86" s="16">
        <v>3.8732486759211399E-2</v>
      </c>
      <c r="J86" s="14">
        <v>5159.8996310979901</v>
      </c>
      <c r="K86" s="16">
        <v>7.2123748666892099E-2</v>
      </c>
      <c r="L86" s="14">
        <v>62908.941804944101</v>
      </c>
      <c r="M86" s="16">
        <v>6.1265634266112E-2</v>
      </c>
      <c r="N86" s="41"/>
      <c r="O86" s="41"/>
    </row>
    <row r="87" spans="3:15" x14ac:dyDescent="0.3">
      <c r="C87" s="23" t="s">
        <v>78</v>
      </c>
      <c r="D87" s="14">
        <v>32704.6841443749</v>
      </c>
      <c r="E87" s="16">
        <v>4.4527778448335199E-2</v>
      </c>
      <c r="F87" s="14">
        <v>11905.499967030901</v>
      </c>
      <c r="G87" s="16">
        <v>6.3903543913542402E-2</v>
      </c>
      <c r="H87" s="14">
        <v>796.972860893502</v>
      </c>
      <c r="I87" s="16">
        <v>2.3102070742336601E-2</v>
      </c>
      <c r="J87" s="14">
        <v>2556.2196016209</v>
      </c>
      <c r="K87" s="16">
        <v>3.5730179512320798E-2</v>
      </c>
      <c r="L87" s="14">
        <v>47963.376573920199</v>
      </c>
      <c r="M87" s="16">
        <v>4.6710477128303202E-2</v>
      </c>
      <c r="N87" s="41"/>
      <c r="O87" s="41"/>
    </row>
    <row r="88" spans="3:15" x14ac:dyDescent="0.3">
      <c r="C88" s="23" t="s">
        <v>79</v>
      </c>
      <c r="D88" s="14">
        <v>27413.6182103192</v>
      </c>
      <c r="E88" s="16">
        <v>3.73239353955446E-2</v>
      </c>
      <c r="F88" s="14">
        <v>11710.298804218401</v>
      </c>
      <c r="G88" s="16">
        <v>6.2855789000745205E-2</v>
      </c>
      <c r="H88" s="14">
        <v>550.43661692937496</v>
      </c>
      <c r="I88" s="16">
        <v>1.5955657071206199E-2</v>
      </c>
      <c r="J88" s="14">
        <v>1673.2819896656099</v>
      </c>
      <c r="K88" s="16">
        <v>2.33887048779278E-2</v>
      </c>
      <c r="L88" s="14">
        <v>41347.635621132598</v>
      </c>
      <c r="M88" s="16">
        <v>4.0267552577616002E-2</v>
      </c>
      <c r="N88" s="41"/>
      <c r="O88" s="41"/>
    </row>
    <row r="89" spans="3:15" x14ac:dyDescent="0.3">
      <c r="C89" s="23" t="s">
        <v>80</v>
      </c>
      <c r="D89" s="14">
        <v>17368.591827199099</v>
      </c>
      <c r="E89" s="16">
        <v>2.3647524171980398E-2</v>
      </c>
      <c r="F89" s="14">
        <v>7617.7996127711704</v>
      </c>
      <c r="G89" s="16">
        <v>4.0889033927795103E-2</v>
      </c>
      <c r="H89" s="14">
        <v>524.58714270637802</v>
      </c>
      <c r="I89" s="16">
        <v>1.5206351277427499E-2</v>
      </c>
      <c r="J89" s="14">
        <v>758.02984964621396</v>
      </c>
      <c r="K89" s="16">
        <v>1.0595546089382299E-2</v>
      </c>
      <c r="L89" s="14">
        <v>26269.008432322898</v>
      </c>
      <c r="M89" s="16">
        <v>2.5582809326823299E-2</v>
      </c>
      <c r="N89" s="41"/>
      <c r="O89" s="41"/>
    </row>
    <row r="90" spans="3:15" x14ac:dyDescent="0.3">
      <c r="C90" s="23" t="s">
        <v>81</v>
      </c>
      <c r="D90" s="14">
        <v>7807.3280659488501</v>
      </c>
      <c r="E90" s="16">
        <v>1.0629760949819E-2</v>
      </c>
      <c r="F90" s="14">
        <v>4156.89376144985</v>
      </c>
      <c r="G90" s="16">
        <v>2.2312397107585698E-2</v>
      </c>
      <c r="H90" s="14">
        <v>228.80453169961501</v>
      </c>
      <c r="I90" s="16">
        <v>6.6324196680494496E-3</v>
      </c>
      <c r="J90" s="14">
        <v>532.54089321507001</v>
      </c>
      <c r="K90" s="16">
        <v>7.4437195067906404E-3</v>
      </c>
      <c r="L90" s="14">
        <v>12725.5672523134</v>
      </c>
      <c r="M90" s="16">
        <v>1.23931499519798E-2</v>
      </c>
      <c r="N90" s="41"/>
      <c r="O90" s="41"/>
    </row>
    <row r="91" spans="3:15" x14ac:dyDescent="0.3">
      <c r="C91" s="23" t="s">
        <v>82</v>
      </c>
      <c r="D91" s="14">
        <v>4574.3078931348</v>
      </c>
      <c r="E91" s="16">
        <v>6.2279692878492599E-3</v>
      </c>
      <c r="F91" s="14">
        <v>2611.4578520787099</v>
      </c>
      <c r="G91" s="16">
        <v>1.4017169542716401E-2</v>
      </c>
      <c r="H91" s="14">
        <v>293.12915856257098</v>
      </c>
      <c r="I91" s="16">
        <v>8.4970152561556697E-3</v>
      </c>
      <c r="J91" s="14">
        <v>151.76271400211601</v>
      </c>
      <c r="K91" s="16">
        <v>2.12130014617453E-3</v>
      </c>
      <c r="L91" s="14">
        <v>7630.6576177781999</v>
      </c>
      <c r="M91" s="16">
        <v>7.4313295599573899E-3</v>
      </c>
      <c r="N91" s="41"/>
      <c r="O91" s="41"/>
    </row>
    <row r="92" spans="3:15" ht="24.6" customHeight="1" x14ac:dyDescent="0.3">
      <c r="C92" s="28" t="s">
        <v>83</v>
      </c>
      <c r="D92" s="26" t="s">
        <v>26</v>
      </c>
      <c r="E92" s="27" t="s">
        <v>16</v>
      </c>
      <c r="F92" s="26" t="s">
        <v>26</v>
      </c>
      <c r="G92" s="27" t="s">
        <v>16</v>
      </c>
      <c r="H92" s="26" t="s">
        <v>26</v>
      </c>
      <c r="I92" s="27" t="s">
        <v>16</v>
      </c>
      <c r="J92" s="26" t="s">
        <v>26</v>
      </c>
      <c r="K92" s="27" t="s">
        <v>16</v>
      </c>
      <c r="L92" s="26" t="s">
        <v>26</v>
      </c>
      <c r="M92" s="27" t="s">
        <v>16</v>
      </c>
      <c r="N92" s="41"/>
    </row>
    <row r="93" spans="3:15" x14ac:dyDescent="0.3">
      <c r="C93" s="23" t="s">
        <v>68</v>
      </c>
      <c r="D93" s="14">
        <v>70632.281632638202</v>
      </c>
      <c r="E93" s="16">
        <v>5.2491845868804503E-2</v>
      </c>
      <c r="F93" s="14">
        <v>23183.385338541699</v>
      </c>
      <c r="G93" s="16">
        <v>6.9557691107423006E-2</v>
      </c>
      <c r="H93" s="14">
        <v>2055.1753398167998</v>
      </c>
      <c r="I93" s="16">
        <v>3.1479010081635603E-2</v>
      </c>
      <c r="J93" s="14">
        <v>2478.75883625193</v>
      </c>
      <c r="K93" s="16">
        <v>1.08426159091737E-2</v>
      </c>
      <c r="L93" s="14">
        <v>98349.601147248701</v>
      </c>
      <c r="M93" s="16">
        <v>4.9853233415032103E-2</v>
      </c>
      <c r="N93" s="41"/>
      <c r="O93" s="41"/>
    </row>
    <row r="94" spans="3:15" x14ac:dyDescent="0.3">
      <c r="C94" s="23" t="s">
        <v>69</v>
      </c>
      <c r="D94" s="14">
        <v>45802.856708680003</v>
      </c>
      <c r="E94" s="16">
        <v>3.4039343471979601E-2</v>
      </c>
      <c r="F94" s="14">
        <v>8722.1246299349004</v>
      </c>
      <c r="G94" s="16">
        <v>2.6169208765246699E-2</v>
      </c>
      <c r="H94" s="14">
        <v>780.98093083079596</v>
      </c>
      <c r="I94" s="16">
        <v>1.1962242889397101E-2</v>
      </c>
      <c r="J94" s="14">
        <v>1213.1600816836101</v>
      </c>
      <c r="K94" s="16">
        <v>5.3066190262892696E-3</v>
      </c>
      <c r="L94" s="14">
        <v>56519.122351129299</v>
      </c>
      <c r="M94" s="16">
        <v>2.86494400192332E-2</v>
      </c>
      <c r="N94" s="41"/>
      <c r="O94" s="41"/>
    </row>
    <row r="95" spans="3:15" x14ac:dyDescent="0.3">
      <c r="C95" s="23" t="s">
        <v>70</v>
      </c>
      <c r="D95" s="14">
        <v>45561.321896388297</v>
      </c>
      <c r="E95" s="16">
        <v>3.38598418638522E-2</v>
      </c>
      <c r="F95" s="14">
        <v>10016.737725271199</v>
      </c>
      <c r="G95" s="16">
        <v>3.0053468827961598E-2</v>
      </c>
      <c r="H95" s="14">
        <v>3811.1492337432301</v>
      </c>
      <c r="I95" s="16">
        <v>5.8375167717959697E-2</v>
      </c>
      <c r="J95" s="14">
        <v>1984.13312089737</v>
      </c>
      <c r="K95" s="16">
        <v>8.6790183167192794E-3</v>
      </c>
      <c r="L95" s="14">
        <v>61373.3419763001</v>
      </c>
      <c r="M95" s="16">
        <v>3.11100350923047E-2</v>
      </c>
      <c r="N95" s="41"/>
      <c r="O95" s="41"/>
    </row>
    <row r="96" spans="3:15" x14ac:dyDescent="0.3">
      <c r="C96" s="23" t="s">
        <v>71</v>
      </c>
      <c r="D96" s="14">
        <v>88015.473501049404</v>
      </c>
      <c r="E96" s="16">
        <v>6.5410525644863896E-2</v>
      </c>
      <c r="F96" s="14">
        <v>16921.366692379499</v>
      </c>
      <c r="G96" s="16">
        <v>5.0769599880101303E-2</v>
      </c>
      <c r="H96" s="14">
        <v>10887.79705318</v>
      </c>
      <c r="I96" s="16">
        <v>0.166767801541647</v>
      </c>
      <c r="J96" s="14">
        <v>5638.7500469219804</v>
      </c>
      <c r="K96" s="16">
        <v>2.46650864426394E-2</v>
      </c>
      <c r="L96" s="14">
        <v>121463.38729353101</v>
      </c>
      <c r="M96" s="16">
        <v>6.1569569449079903E-2</v>
      </c>
      <c r="N96" s="41"/>
      <c r="O96" s="41"/>
    </row>
    <row r="97" spans="3:15" x14ac:dyDescent="0.3">
      <c r="C97" s="23" t="s">
        <v>72</v>
      </c>
      <c r="D97" s="14">
        <v>208129.71695286699</v>
      </c>
      <c r="E97" s="16">
        <v>0.15467591829795099</v>
      </c>
      <c r="F97" s="14">
        <v>36703.007778090199</v>
      </c>
      <c r="G97" s="16">
        <v>0.110120952590021</v>
      </c>
      <c r="H97" s="14">
        <v>11724.6983582669</v>
      </c>
      <c r="I97" s="16">
        <v>0.17958657379419399</v>
      </c>
      <c r="J97" s="14">
        <v>19839.5289993406</v>
      </c>
      <c r="K97" s="16">
        <v>8.6782299920725295E-2</v>
      </c>
      <c r="L97" s="14">
        <v>276396.95208856498</v>
      </c>
      <c r="M97" s="16">
        <v>0.14010511081833801</v>
      </c>
      <c r="N97" s="41"/>
      <c r="O97" s="41"/>
    </row>
    <row r="98" spans="3:15" x14ac:dyDescent="0.3">
      <c r="C98" s="23" t="s">
        <v>73</v>
      </c>
      <c r="D98" s="14">
        <v>241760.55479984701</v>
      </c>
      <c r="E98" s="16">
        <v>0.17966937335698599</v>
      </c>
      <c r="F98" s="14">
        <v>47278.302015921399</v>
      </c>
      <c r="G98" s="16">
        <v>0.14185027249837201</v>
      </c>
      <c r="H98" s="14">
        <v>11815.7668033112</v>
      </c>
      <c r="I98" s="16">
        <v>0.18098146426613201</v>
      </c>
      <c r="J98" s="14">
        <v>34575.275390728297</v>
      </c>
      <c r="K98" s="16">
        <v>0.15123957423079901</v>
      </c>
      <c r="L98" s="14">
        <v>335429.89900980802</v>
      </c>
      <c r="M98" s="16">
        <v>0.17002880392651601</v>
      </c>
      <c r="N98" s="41"/>
      <c r="O98" s="41"/>
    </row>
    <row r="99" spans="3:15" x14ac:dyDescent="0.3">
      <c r="C99" s="23" t="s">
        <v>74</v>
      </c>
      <c r="D99" s="14">
        <v>187294.544108434</v>
      </c>
      <c r="E99" s="16">
        <v>0.139191827223446</v>
      </c>
      <c r="F99" s="14">
        <v>44066.128891791603</v>
      </c>
      <c r="G99" s="16">
        <v>0.13221270910160901</v>
      </c>
      <c r="H99" s="14">
        <v>7850.1493396532596</v>
      </c>
      <c r="I99" s="16">
        <v>0.120240314983206</v>
      </c>
      <c r="J99" s="14">
        <v>47520.0683217677</v>
      </c>
      <c r="K99" s="16">
        <v>0.20786283895600899</v>
      </c>
      <c r="L99" s="14">
        <v>286730.89066164702</v>
      </c>
      <c r="M99" s="16">
        <v>0.14534336543016099</v>
      </c>
      <c r="N99" s="41"/>
      <c r="O99" s="41"/>
    </row>
    <row r="100" spans="3:15" x14ac:dyDescent="0.3">
      <c r="C100" s="23" t="s">
        <v>75</v>
      </c>
      <c r="D100" s="14">
        <v>124611.59426323</v>
      </c>
      <c r="E100" s="16">
        <v>9.2607692238401998E-2</v>
      </c>
      <c r="F100" s="14">
        <v>32252.017309387</v>
      </c>
      <c r="G100" s="16">
        <v>9.6766534517633604E-2</v>
      </c>
      <c r="H100" s="14">
        <v>5170.01895030981</v>
      </c>
      <c r="I100" s="16">
        <v>7.9188902039646195E-2</v>
      </c>
      <c r="J100" s="14">
        <v>40443.244172733597</v>
      </c>
      <c r="K100" s="16">
        <v>0.17690731194686901</v>
      </c>
      <c r="L100" s="14">
        <v>202476.87469566101</v>
      </c>
      <c r="M100" s="16">
        <v>0.10263515843075</v>
      </c>
      <c r="N100" s="41"/>
      <c r="O100" s="41"/>
    </row>
    <row r="101" spans="3:15" x14ac:dyDescent="0.3">
      <c r="C101" s="23" t="s">
        <v>76</v>
      </c>
      <c r="D101" s="14">
        <v>92901.425835433198</v>
      </c>
      <c r="E101" s="16">
        <v>6.9041622516301901E-2</v>
      </c>
      <c r="F101" s="14">
        <v>26565.890822667399</v>
      </c>
      <c r="G101" s="16">
        <v>7.9706306945802205E-2</v>
      </c>
      <c r="H101" s="14">
        <v>4072.9698528930599</v>
      </c>
      <c r="I101" s="16">
        <v>6.2385460051718598E-2</v>
      </c>
      <c r="J101" s="14">
        <v>28660.6992089259</v>
      </c>
      <c r="K101" s="16">
        <v>0.12536796588111401</v>
      </c>
      <c r="L101" s="14">
        <v>152200.98571991999</v>
      </c>
      <c r="M101" s="16">
        <v>7.7150402020775E-2</v>
      </c>
      <c r="N101" s="41"/>
      <c r="O101" s="41"/>
    </row>
    <row r="102" spans="3:15" x14ac:dyDescent="0.3">
      <c r="C102" s="23" t="s">
        <v>77</v>
      </c>
      <c r="D102" s="14">
        <v>78870.746006523506</v>
      </c>
      <c r="E102" s="16">
        <v>5.8614431634316497E-2</v>
      </c>
      <c r="F102" s="14">
        <v>24156.2893085008</v>
      </c>
      <c r="G102" s="16">
        <v>7.2476719231719097E-2</v>
      </c>
      <c r="H102" s="14">
        <v>2769.3540228045199</v>
      </c>
      <c r="I102" s="16">
        <v>4.2418046535753103E-2</v>
      </c>
      <c r="J102" s="14">
        <v>22757.725766237701</v>
      </c>
      <c r="K102" s="16">
        <v>9.9547110368643194E-2</v>
      </c>
      <c r="L102" s="14">
        <v>128554.115104066</v>
      </c>
      <c r="M102" s="16">
        <v>6.5163846441539094E-2</v>
      </c>
      <c r="N102" s="41"/>
      <c r="O102" s="41"/>
    </row>
    <row r="103" spans="3:15" x14ac:dyDescent="0.3">
      <c r="C103" s="23" t="s">
        <v>78</v>
      </c>
      <c r="D103" s="14">
        <v>59120.796511360597</v>
      </c>
      <c r="E103" s="16">
        <v>4.3936846812566703E-2</v>
      </c>
      <c r="F103" s="14">
        <v>19259.8257866452</v>
      </c>
      <c r="G103" s="16">
        <v>5.77857372116867E-2</v>
      </c>
      <c r="H103" s="14">
        <v>1472.82151582814</v>
      </c>
      <c r="I103" s="16">
        <v>2.2559127898710899E-2</v>
      </c>
      <c r="J103" s="14">
        <v>11606.3063218469</v>
      </c>
      <c r="K103" s="16">
        <v>5.0768440935659701E-2</v>
      </c>
      <c r="L103" s="14">
        <v>91459.750135680806</v>
      </c>
      <c r="M103" s="16">
        <v>4.6360780505535999E-2</v>
      </c>
      <c r="N103" s="41"/>
      <c r="O103" s="41"/>
    </row>
    <row r="104" spans="3:15" x14ac:dyDescent="0.3">
      <c r="C104" s="23" t="s">
        <v>79</v>
      </c>
      <c r="D104" s="14">
        <v>47877.088925886303</v>
      </c>
      <c r="E104" s="16">
        <v>3.5580852189027602E-2</v>
      </c>
      <c r="F104" s="14">
        <v>19008.613520913899</v>
      </c>
      <c r="G104" s="16">
        <v>5.7032018765179902E-2</v>
      </c>
      <c r="H104" s="14">
        <v>945.32673567482902</v>
      </c>
      <c r="I104" s="16">
        <v>1.44795187379974E-2</v>
      </c>
      <c r="J104" s="14">
        <v>6807.7937471078303</v>
      </c>
      <c r="K104" s="16">
        <v>2.9778731076709902E-2</v>
      </c>
      <c r="L104" s="14">
        <v>74638.822929582806</v>
      </c>
      <c r="M104" s="16">
        <v>3.7834283189015598E-2</v>
      </c>
      <c r="N104" s="41"/>
      <c r="O104" s="41"/>
    </row>
    <row r="105" spans="3:15" x14ac:dyDescent="0.3">
      <c r="C105" s="23" t="s">
        <v>80</v>
      </c>
      <c r="D105" s="14">
        <v>31358.606110172099</v>
      </c>
      <c r="E105" s="16">
        <v>2.3304798890074099E-2</v>
      </c>
      <c r="F105" s="14">
        <v>12524.390319604099</v>
      </c>
      <c r="G105" s="16">
        <v>3.75772416512236E-2</v>
      </c>
      <c r="H105" s="14">
        <v>1021.71346229254</v>
      </c>
      <c r="I105" s="16">
        <v>1.5649530118883401E-2</v>
      </c>
      <c r="J105" s="14">
        <v>3104.6546632455302</v>
      </c>
      <c r="K105" s="16">
        <v>1.3580416760146201E-2</v>
      </c>
      <c r="L105" s="14">
        <v>48009.3645553143</v>
      </c>
      <c r="M105" s="16">
        <v>2.43358593157895E-2</v>
      </c>
      <c r="N105" s="41"/>
      <c r="O105" s="41"/>
    </row>
    <row r="106" spans="3:15" x14ac:dyDescent="0.3">
      <c r="C106" s="23" t="s">
        <v>81</v>
      </c>
      <c r="D106" s="14">
        <v>15668.6971676717</v>
      </c>
      <c r="E106" s="16">
        <v>1.16445174597098E-2</v>
      </c>
      <c r="F106" s="14">
        <v>8147.9322975895502</v>
      </c>
      <c r="G106" s="16">
        <v>2.4446445143527899E-2</v>
      </c>
      <c r="H106" s="14">
        <v>473.262555926743</v>
      </c>
      <c r="I106" s="16">
        <v>7.2489371007179101E-3</v>
      </c>
      <c r="J106" s="14">
        <v>1529.36190202122</v>
      </c>
      <c r="K106" s="16">
        <v>6.68975272915741E-3</v>
      </c>
      <c r="L106" s="14">
        <v>25819.253923209199</v>
      </c>
      <c r="M106" s="16">
        <v>1.3087732714935799E-2</v>
      </c>
      <c r="N106" s="41"/>
      <c r="O106" s="41"/>
    </row>
    <row r="107" spans="3:15" x14ac:dyDescent="0.3">
      <c r="C107" s="23" t="s">
        <v>82</v>
      </c>
      <c r="D107" s="14">
        <v>7980.0806400921701</v>
      </c>
      <c r="E107" s="16">
        <v>5.9305625317190103E-3</v>
      </c>
      <c r="F107" s="14">
        <v>4491.2113411928303</v>
      </c>
      <c r="G107" s="16">
        <v>1.3475093762492601E-2</v>
      </c>
      <c r="H107" s="14">
        <v>435.98130864657998</v>
      </c>
      <c r="I107" s="16">
        <v>6.6779022424012504E-3</v>
      </c>
      <c r="J107" s="14">
        <v>453.15993695940301</v>
      </c>
      <c r="K107" s="16">
        <v>1.9822174993456201E-3</v>
      </c>
      <c r="L107" s="14">
        <v>13360.433226891</v>
      </c>
      <c r="M107" s="16">
        <v>6.7723792309937504E-3</v>
      </c>
      <c r="N107" s="41"/>
      <c r="O107" s="41"/>
    </row>
    <row r="108" spans="3:15" x14ac:dyDescent="0.3">
      <c r="C108" s="28" t="s">
        <v>84</v>
      </c>
      <c r="D108" s="26" t="s">
        <v>26</v>
      </c>
      <c r="E108" s="27" t="s">
        <v>16</v>
      </c>
      <c r="F108" s="26" t="s">
        <v>26</v>
      </c>
      <c r="G108" s="27" t="s">
        <v>16</v>
      </c>
      <c r="H108" s="26" t="s">
        <v>26</v>
      </c>
      <c r="I108" s="27" t="s">
        <v>16</v>
      </c>
      <c r="J108" s="26" t="s">
        <v>26</v>
      </c>
      <c r="K108" s="27" t="s">
        <v>16</v>
      </c>
      <c r="L108" s="26" t="s">
        <v>26</v>
      </c>
      <c r="M108" s="27" t="s">
        <v>16</v>
      </c>
      <c r="N108" s="41"/>
    </row>
    <row r="109" spans="3:15" x14ac:dyDescent="0.3">
      <c r="C109" s="23" t="s">
        <v>145</v>
      </c>
      <c r="D109" s="35">
        <v>734478.23547544796</v>
      </c>
      <c r="E109" s="36">
        <v>0.54584274271487498</v>
      </c>
      <c r="F109" s="35">
        <v>186304.220985589</v>
      </c>
      <c r="G109" s="36">
        <v>0.55897321577883796</v>
      </c>
      <c r="H109" s="35">
        <v>34497.897170446297</v>
      </c>
      <c r="I109" s="36">
        <v>0.52840243447087398</v>
      </c>
      <c r="J109" s="35">
        <v>71542.310632372901</v>
      </c>
      <c r="K109" s="36">
        <v>0.31294121239101202</v>
      </c>
      <c r="L109" s="35">
        <v>1026822.66426386</v>
      </c>
      <c r="M109" s="36">
        <v>0.52049453541503399</v>
      </c>
      <c r="N109" s="41"/>
      <c r="O109" s="41"/>
    </row>
    <row r="110" spans="3:15" x14ac:dyDescent="0.3">
      <c r="C110" s="23" t="s">
        <v>146</v>
      </c>
      <c r="D110" s="14">
        <v>611107.54958482599</v>
      </c>
      <c r="E110" s="29">
        <v>0.45415725728512502</v>
      </c>
      <c r="F110" s="14">
        <v>146993.00279284301</v>
      </c>
      <c r="G110" s="29">
        <v>0.44102678422116198</v>
      </c>
      <c r="H110" s="14">
        <v>30789.2682927321</v>
      </c>
      <c r="I110" s="29">
        <v>0.47159756552912602</v>
      </c>
      <c r="J110" s="14">
        <v>157070.30988429699</v>
      </c>
      <c r="K110" s="29">
        <v>0.68705878760898798</v>
      </c>
      <c r="L110" s="14">
        <v>945960.13055469794</v>
      </c>
      <c r="M110" s="29">
        <v>0.47950546458496601</v>
      </c>
      <c r="N110" s="41"/>
      <c r="O110" s="41"/>
    </row>
    <row r="111" spans="3:15" x14ac:dyDescent="0.3">
      <c r="C111" s="28" t="s">
        <v>85</v>
      </c>
      <c r="D111" s="26" t="s">
        <v>26</v>
      </c>
      <c r="E111" s="27" t="s">
        <v>16</v>
      </c>
      <c r="F111" s="26" t="s">
        <v>26</v>
      </c>
      <c r="G111" s="27" t="s">
        <v>16</v>
      </c>
      <c r="H111" s="26" t="s">
        <v>26</v>
      </c>
      <c r="I111" s="27" t="s">
        <v>16</v>
      </c>
      <c r="J111" s="26" t="s">
        <v>26</v>
      </c>
      <c r="K111" s="27" t="s">
        <v>16</v>
      </c>
      <c r="L111" s="26" t="s">
        <v>26</v>
      </c>
      <c r="M111" s="27" t="s">
        <v>16</v>
      </c>
      <c r="N111" s="41"/>
    </row>
    <row r="112" spans="3:15" x14ac:dyDescent="0.3">
      <c r="C112" s="23" t="s">
        <v>86</v>
      </c>
      <c r="D112" s="14">
        <v>279843.358201403</v>
      </c>
      <c r="E112" s="36">
        <v>0.207971399005874</v>
      </c>
      <c r="F112" s="14">
        <v>5222.1271581559004</v>
      </c>
      <c r="G112" s="36">
        <v>1.56680787765201E-2</v>
      </c>
      <c r="H112" s="14">
        <v>2117.4636886671301</v>
      </c>
      <c r="I112" s="36">
        <v>3.2433077368956502E-2</v>
      </c>
      <c r="J112" s="14">
        <v>6318.3051863608998</v>
      </c>
      <c r="K112" s="36">
        <v>2.7637604486057701E-2</v>
      </c>
      <c r="L112" s="14">
        <v>293501.25423458702</v>
      </c>
      <c r="M112" s="36">
        <v>0.14877525037498199</v>
      </c>
      <c r="N112" s="41"/>
      <c r="O112" s="41"/>
    </row>
    <row r="113" spans="3:15" x14ac:dyDescent="0.3">
      <c r="C113" s="23" t="s">
        <v>87</v>
      </c>
      <c r="D113" s="14">
        <v>1065742.4268588701</v>
      </c>
      <c r="E113" s="29">
        <v>0.79202860099412598</v>
      </c>
      <c r="F113" s="14">
        <v>328075.096620275</v>
      </c>
      <c r="G113" s="29">
        <v>0.98433192122348001</v>
      </c>
      <c r="H113" s="14">
        <v>63169.701774511297</v>
      </c>
      <c r="I113" s="29">
        <v>0.96756692263104305</v>
      </c>
      <c r="J113" s="14">
        <v>222294.31533030901</v>
      </c>
      <c r="K113" s="29">
        <v>0.97236239551394199</v>
      </c>
      <c r="L113" s="14">
        <v>1679281.54058397</v>
      </c>
      <c r="M113" s="29">
        <v>0.85122474962501804</v>
      </c>
      <c r="N113" s="41"/>
      <c r="O113" s="41"/>
    </row>
    <row r="114" spans="3:15" ht="27.6" x14ac:dyDescent="0.3">
      <c r="C114" s="28" t="s">
        <v>88</v>
      </c>
      <c r="D114" s="26" t="s">
        <v>26</v>
      </c>
      <c r="E114" s="27" t="s">
        <v>16</v>
      </c>
      <c r="F114" s="26" t="s">
        <v>26</v>
      </c>
      <c r="G114" s="27" t="s">
        <v>16</v>
      </c>
      <c r="H114" s="26" t="s">
        <v>26</v>
      </c>
      <c r="I114" s="27" t="s">
        <v>16</v>
      </c>
      <c r="J114" s="26" t="s">
        <v>26</v>
      </c>
      <c r="K114" s="27" t="s">
        <v>16</v>
      </c>
      <c r="L114" s="26" t="s">
        <v>26</v>
      </c>
      <c r="M114" s="27" t="s">
        <v>16</v>
      </c>
      <c r="N114" s="41"/>
    </row>
    <row r="115" spans="3:15" x14ac:dyDescent="0.3">
      <c r="C115" s="23" t="s">
        <v>89</v>
      </c>
      <c r="D115" s="14">
        <v>220876.21560083001</v>
      </c>
      <c r="E115" s="16">
        <v>0.78928518089704303</v>
      </c>
      <c r="F115" s="14">
        <v>3134.5304220530302</v>
      </c>
      <c r="G115" s="16">
        <v>0.60024015638101302</v>
      </c>
      <c r="H115" s="14">
        <v>898.01374875203703</v>
      </c>
      <c r="I115" s="16">
        <v>0.42409877135475499</v>
      </c>
      <c r="J115" s="14">
        <v>4219.8251968519999</v>
      </c>
      <c r="K115" s="16">
        <v>0.667872961559562</v>
      </c>
      <c r="L115" s="14">
        <v>229128.58496848799</v>
      </c>
      <c r="M115" s="16">
        <v>0.780673273666326</v>
      </c>
      <c r="N115" s="41"/>
      <c r="O115" s="41"/>
    </row>
    <row r="116" spans="3:15" x14ac:dyDescent="0.3">
      <c r="C116" s="23" t="s">
        <v>90</v>
      </c>
      <c r="D116" s="14">
        <v>273125.50291068398</v>
      </c>
      <c r="E116" s="16">
        <v>0.97599423000818797</v>
      </c>
      <c r="F116" s="14">
        <v>4140.9130486903296</v>
      </c>
      <c r="G116" s="16">
        <v>0.792955231322367</v>
      </c>
      <c r="H116" s="14">
        <v>1918.0813470396599</v>
      </c>
      <c r="I116" s="16">
        <v>0.90583907403249397</v>
      </c>
      <c r="J116" s="14">
        <v>5964.2098623785196</v>
      </c>
      <c r="K116" s="16">
        <v>0.94395723005803001</v>
      </c>
      <c r="L116" s="14">
        <v>285148.70716879203</v>
      </c>
      <c r="M116" s="16">
        <v>0.97154169890150199</v>
      </c>
      <c r="N116" s="41"/>
      <c r="O116" s="41"/>
    </row>
    <row r="117" spans="3:15" x14ac:dyDescent="0.3">
      <c r="C117" s="23" t="s">
        <v>91</v>
      </c>
      <c r="D117" s="14">
        <v>168855.97960478501</v>
      </c>
      <c r="E117" s="16">
        <v>0.60339463008895</v>
      </c>
      <c r="F117" s="14">
        <v>2555.7828584264098</v>
      </c>
      <c r="G117" s="16">
        <v>0.48941413738552803</v>
      </c>
      <c r="H117" s="14">
        <v>1508.72641077039</v>
      </c>
      <c r="I117" s="16">
        <v>0.71251583620783498</v>
      </c>
      <c r="J117" s="14">
        <v>4199.3177482035899</v>
      </c>
      <c r="K117" s="16">
        <v>0.66462724169584397</v>
      </c>
      <c r="L117" s="14">
        <v>177119.80662218499</v>
      </c>
      <c r="M117" s="16">
        <v>0.60347206039746204</v>
      </c>
      <c r="N117" s="41"/>
      <c r="O117" s="41"/>
    </row>
    <row r="118" spans="3:15" x14ac:dyDescent="0.3">
      <c r="C118" s="23" t="s">
        <v>92</v>
      </c>
      <c r="D118" s="14">
        <v>169974.399534742</v>
      </c>
      <c r="E118" s="16">
        <v>0.60739122281548596</v>
      </c>
      <c r="F118" s="14">
        <v>1422.4631499407101</v>
      </c>
      <c r="G118" s="16">
        <v>0.27239151917607202</v>
      </c>
      <c r="H118" s="14">
        <v>933.01887150731</v>
      </c>
      <c r="I118" s="16">
        <v>0.44063039970929202</v>
      </c>
      <c r="J118" s="14">
        <v>2400.8275584407102</v>
      </c>
      <c r="K118" s="16">
        <v>0.37997967613582401</v>
      </c>
      <c r="L118" s="14">
        <v>174730.709114631</v>
      </c>
      <c r="M118" s="16">
        <v>0.59533206960326601</v>
      </c>
      <c r="N118" s="41"/>
      <c r="O118" s="41"/>
    </row>
    <row r="119" spans="3:15" x14ac:dyDescent="0.3">
      <c r="C119" s="23" t="s">
        <v>93</v>
      </c>
      <c r="D119" s="14">
        <v>24617.144822784099</v>
      </c>
      <c r="E119" s="16">
        <v>8.7967586513406401E-2</v>
      </c>
      <c r="F119" s="14">
        <v>521.93704922168604</v>
      </c>
      <c r="G119" s="16">
        <v>9.9947211818947404E-2</v>
      </c>
      <c r="H119" s="14">
        <v>234.61988732183201</v>
      </c>
      <c r="I119" s="16">
        <v>0.11080231910353</v>
      </c>
      <c r="J119" s="14">
        <v>526.57083936988897</v>
      </c>
      <c r="K119" s="16">
        <v>8.3340519939837293E-2</v>
      </c>
      <c r="L119" s="14">
        <v>25900.272598697498</v>
      </c>
      <c r="M119" s="16">
        <v>8.8245866840474196E-2</v>
      </c>
      <c r="N119" s="41"/>
      <c r="O119" s="41"/>
    </row>
    <row r="120" spans="3:15" x14ac:dyDescent="0.3">
      <c r="C120" s="23" t="s">
        <v>94</v>
      </c>
      <c r="D120" s="14">
        <v>69949.365149682795</v>
      </c>
      <c r="E120" s="16">
        <v>0.24995899705913399</v>
      </c>
      <c r="F120" s="14">
        <v>1658.1900358296</v>
      </c>
      <c r="G120" s="16">
        <v>0.317531531808804</v>
      </c>
      <c r="H120" s="14">
        <v>305.54954871874901</v>
      </c>
      <c r="I120" s="16">
        <v>0.14429978202416399</v>
      </c>
      <c r="J120" s="14">
        <v>776.55405027053098</v>
      </c>
      <c r="K120" s="16">
        <v>0.12290543545551599</v>
      </c>
      <c r="L120" s="14">
        <v>72689.658784501604</v>
      </c>
      <c r="M120" s="16">
        <v>0.24766387787359501</v>
      </c>
      <c r="N120" s="41"/>
      <c r="O120" s="41"/>
    </row>
    <row r="121" spans="3:15" x14ac:dyDescent="0.3">
      <c r="C121" s="23" t="s">
        <v>95</v>
      </c>
      <c r="D121" s="14">
        <v>114504.13916834501</v>
      </c>
      <c r="E121" s="16">
        <v>0.40917225945357699</v>
      </c>
      <c r="F121" s="14">
        <v>1612.03729479769</v>
      </c>
      <c r="G121" s="16">
        <v>0.308693612004451</v>
      </c>
      <c r="H121" s="14">
        <v>959.27432881550601</v>
      </c>
      <c r="I121" s="16">
        <v>0.45302988379429399</v>
      </c>
      <c r="J121" s="14">
        <v>2230.99753498054</v>
      </c>
      <c r="K121" s="16">
        <v>0.35310062891493699</v>
      </c>
      <c r="L121" s="14">
        <v>119306.448326938</v>
      </c>
      <c r="M121" s="16">
        <v>0.406493827898876</v>
      </c>
      <c r="N121" s="41"/>
      <c r="O121" s="41"/>
    </row>
    <row r="122" spans="3:15" x14ac:dyDescent="0.3">
      <c r="C122" s="23" t="s">
        <v>142</v>
      </c>
      <c r="D122" s="14">
        <v>5482.7316756413102</v>
      </c>
      <c r="E122" s="16">
        <v>1.9592145087450701E-2</v>
      </c>
      <c r="F122" s="14">
        <v>341.29669339139298</v>
      </c>
      <c r="G122" s="16">
        <v>6.5355875691069099E-2</v>
      </c>
      <c r="H122" s="14">
        <v>713.28851792377998</v>
      </c>
      <c r="I122" s="16">
        <v>0.33685985820742498</v>
      </c>
      <c r="J122" s="14">
        <v>35.223891418367302</v>
      </c>
      <c r="K122" s="16">
        <v>5.5748955423052101E-3</v>
      </c>
      <c r="L122" s="14">
        <v>6572.5407783748497</v>
      </c>
      <c r="M122" s="16">
        <v>2.2393569647650002E-2</v>
      </c>
      <c r="N122" s="41"/>
      <c r="O122" s="41"/>
    </row>
    <row r="123" spans="3:15" ht="27.6" x14ac:dyDescent="0.3">
      <c r="C123" s="28" t="s">
        <v>97</v>
      </c>
      <c r="D123" s="26" t="s">
        <v>26</v>
      </c>
      <c r="E123" s="27" t="s">
        <v>16</v>
      </c>
      <c r="F123" s="26" t="s">
        <v>26</v>
      </c>
      <c r="G123" s="27" t="s">
        <v>16</v>
      </c>
      <c r="H123" s="26" t="s">
        <v>26</v>
      </c>
      <c r="I123" s="27" t="s">
        <v>16</v>
      </c>
      <c r="J123" s="26" t="s">
        <v>26</v>
      </c>
      <c r="K123" s="27" t="s">
        <v>16</v>
      </c>
      <c r="L123" s="26" t="s">
        <v>26</v>
      </c>
      <c r="M123" s="27" t="s">
        <v>16</v>
      </c>
      <c r="N123" s="41"/>
    </row>
    <row r="124" spans="3:15" x14ac:dyDescent="0.3">
      <c r="C124" s="23" t="s">
        <v>98</v>
      </c>
      <c r="D124" s="14">
        <v>631985.02138586296</v>
      </c>
      <c r="E124" s="16">
        <v>0.46967278370702598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M124" s="16"/>
      <c r="N124" s="41"/>
    </row>
    <row r="125" spans="3:15" x14ac:dyDescent="0.3">
      <c r="C125" s="23" t="s">
        <v>99</v>
      </c>
      <c r="D125" s="14">
        <v>549975.01020281797</v>
      </c>
      <c r="E125" s="16">
        <v>0.408725342010196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M125" s="16"/>
      <c r="N125" s="41"/>
    </row>
    <row r="126" spans="3:15" x14ac:dyDescent="0.3">
      <c r="C126" s="23" t="s">
        <v>100</v>
      </c>
      <c r="D126" s="14">
        <v>74310.9566876225</v>
      </c>
      <c r="E126" s="16">
        <v>5.5225729576426699E-2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M126" s="16"/>
      <c r="N126" s="41"/>
    </row>
    <row r="127" spans="3:15" x14ac:dyDescent="0.3">
      <c r="C127" s="23" t="s">
        <v>101</v>
      </c>
      <c r="D127" s="14">
        <v>62618.249728803203</v>
      </c>
      <c r="E127" s="16">
        <v>4.6536051750872401E-2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M127" s="16"/>
      <c r="N127" s="41"/>
    </row>
    <row r="128" spans="3:15" x14ac:dyDescent="0.3">
      <c r="C128" s="23" t="s">
        <v>102</v>
      </c>
      <c r="D128" s="14">
        <v>251309.67091116801</v>
      </c>
      <c r="E128" s="16">
        <v>0.18676599716004799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M128" s="16"/>
      <c r="N128" s="41"/>
    </row>
    <row r="129" spans="3:14" x14ac:dyDescent="0.3">
      <c r="C129" s="23" t="s">
        <v>103</v>
      </c>
      <c r="D129" s="14">
        <v>28594.8424012961</v>
      </c>
      <c r="E129" s="16">
        <v>2.1250850535713101E-2</v>
      </c>
      <c r="F129" s="50">
        <v>0</v>
      </c>
      <c r="G129" s="50">
        <v>0</v>
      </c>
      <c r="H129" s="50">
        <v>0</v>
      </c>
      <c r="I129" s="50">
        <v>0</v>
      </c>
      <c r="J129" s="50">
        <v>0</v>
      </c>
      <c r="K129" s="50">
        <v>0</v>
      </c>
      <c r="M129" s="16"/>
      <c r="N129" s="41"/>
    </row>
    <row r="130" spans="3:14" x14ac:dyDescent="0.3">
      <c r="C130" s="23" t="s">
        <v>104</v>
      </c>
      <c r="D130" s="14">
        <v>135316.24027841201</v>
      </c>
      <c r="E130" s="16">
        <v>0.100563072069278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M130" s="16"/>
      <c r="N130" s="41"/>
    </row>
    <row r="131" spans="3:14" x14ac:dyDescent="0.3">
      <c r="C131" s="23" t="s">
        <v>105</v>
      </c>
      <c r="D131" s="14">
        <v>5037.3867525103096</v>
      </c>
      <c r="E131" s="16">
        <v>3.74363850186234E-3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M131" s="16"/>
      <c r="N131" s="41"/>
    </row>
    <row r="132" spans="3:14" x14ac:dyDescent="0.3">
      <c r="C132" s="23" t="s">
        <v>106</v>
      </c>
      <c r="D132" s="14">
        <v>274623.505786522</v>
      </c>
      <c r="E132" s="16">
        <v>0.20409215736046199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M132" s="16"/>
      <c r="N132" s="41"/>
    </row>
    <row r="133" spans="3:14" x14ac:dyDescent="0.3">
      <c r="C133" s="23" t="s">
        <v>107</v>
      </c>
      <c r="D133" s="14">
        <v>346038.78874428198</v>
      </c>
      <c r="E133" s="16">
        <v>0.257165906913011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M133" s="16"/>
      <c r="N133" s="41"/>
    </row>
    <row r="134" spans="3:14" x14ac:dyDescent="0.3">
      <c r="C134" s="23" t="s">
        <v>108</v>
      </c>
      <c r="D134" s="14">
        <v>23064.570193262301</v>
      </c>
      <c r="E134" s="16">
        <v>1.7140913979133001E-2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M134" s="16"/>
      <c r="N134" s="41"/>
    </row>
    <row r="135" spans="3:14" x14ac:dyDescent="0.3">
      <c r="C135" s="23" t="s">
        <v>109</v>
      </c>
      <c r="D135" s="14">
        <v>179813.54902301601</v>
      </c>
      <c r="E135" s="16">
        <v>0.133632170478793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M135" s="16"/>
      <c r="N135" s="41"/>
    </row>
    <row r="136" spans="3:14" x14ac:dyDescent="0.3">
      <c r="C136" s="23" t="s">
        <v>110</v>
      </c>
      <c r="D136" s="14">
        <v>33998.330575383603</v>
      </c>
      <c r="E136" s="16">
        <v>2.5266564906421599E-2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M136" s="16"/>
      <c r="N136" s="41"/>
    </row>
    <row r="137" spans="3:14" x14ac:dyDescent="0.3">
      <c r="C137" s="23" t="s">
        <v>67</v>
      </c>
      <c r="D137" s="14">
        <v>162117.69706611399</v>
      </c>
      <c r="E137" s="16">
        <v>0.120481130869596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M137" s="16"/>
      <c r="N137" s="41"/>
    </row>
    <row r="138" spans="3:14" x14ac:dyDescent="0.3">
      <c r="C138" s="37" t="s">
        <v>111</v>
      </c>
      <c r="D138" s="26" t="s">
        <v>26</v>
      </c>
      <c r="E138" s="27" t="s">
        <v>16</v>
      </c>
      <c r="F138" s="26" t="s">
        <v>26</v>
      </c>
      <c r="G138" s="27" t="s">
        <v>16</v>
      </c>
      <c r="H138" s="26" t="s">
        <v>26</v>
      </c>
      <c r="I138" s="27" t="s">
        <v>16</v>
      </c>
      <c r="J138" s="26" t="s">
        <v>26</v>
      </c>
      <c r="K138" s="27" t="s">
        <v>16</v>
      </c>
      <c r="L138" s="26" t="s">
        <v>26</v>
      </c>
      <c r="M138" s="27" t="s">
        <v>16</v>
      </c>
      <c r="N138" s="41"/>
    </row>
    <row r="139" spans="3:14" x14ac:dyDescent="0.3">
      <c r="C139" s="23" t="s">
        <v>112</v>
      </c>
      <c r="D139" s="14">
        <v>18565.546754274099</v>
      </c>
      <c r="E139" s="38">
        <v>1.3797371345924601E-2</v>
      </c>
      <c r="F139" s="14">
        <v>2972.6707345985901</v>
      </c>
      <c r="G139" s="38">
        <v>8.9189783848147297E-3</v>
      </c>
      <c r="H139" s="14">
        <v>754.70545586223204</v>
      </c>
      <c r="I139" s="38">
        <v>1.1559782853306499E-2</v>
      </c>
      <c r="J139" s="14">
        <v>1950.93363720856</v>
      </c>
      <c r="K139" s="38">
        <v>8.5337967466511903E-3</v>
      </c>
      <c r="L139" s="14">
        <v>24243.856581943499</v>
      </c>
      <c r="M139" s="38">
        <v>1.2289166676442601E-2</v>
      </c>
      <c r="N139" s="41"/>
    </row>
    <row r="140" spans="3:14" x14ac:dyDescent="0.3">
      <c r="C140" s="23" t="s">
        <v>113</v>
      </c>
      <c r="D140" s="14">
        <v>35366.334438820697</v>
      </c>
      <c r="E140" s="38">
        <v>2.6283225366591199E-2</v>
      </c>
      <c r="F140" s="14">
        <v>5075.0944467933696</v>
      </c>
      <c r="G140" s="38">
        <v>1.52269328536837E-2</v>
      </c>
      <c r="H140" s="14">
        <v>1104.5799553731999</v>
      </c>
      <c r="I140" s="38">
        <v>1.6918791733976798E-2</v>
      </c>
      <c r="J140" s="14">
        <v>3372.8586547898599</v>
      </c>
      <c r="K140" s="38">
        <v>1.47535977986129E-2</v>
      </c>
      <c r="L140" s="14">
        <v>44918.867495777202</v>
      </c>
      <c r="M140" s="38">
        <v>2.2769291993905798E-2</v>
      </c>
      <c r="N140" s="41"/>
    </row>
    <row r="141" spans="3:14" x14ac:dyDescent="0.3">
      <c r="C141" s="23" t="s">
        <v>114</v>
      </c>
      <c r="D141" s="14">
        <v>13593.634627017</v>
      </c>
      <c r="E141" s="38">
        <v>1.0102391670560099E-2</v>
      </c>
      <c r="F141" s="14">
        <v>3174.5994152232402</v>
      </c>
      <c r="G141" s="38">
        <v>9.5248300577914398E-3</v>
      </c>
      <c r="H141" s="14">
        <v>917.33512575903501</v>
      </c>
      <c r="I141" s="38">
        <v>1.4050772755273101E-2</v>
      </c>
      <c r="J141" s="14">
        <v>1608.20930324253</v>
      </c>
      <c r="K141" s="38">
        <v>7.0346479542902898E-3</v>
      </c>
      <c r="L141" s="14">
        <v>19293.7784712418</v>
      </c>
      <c r="M141" s="38">
        <v>9.7799811119177807E-3</v>
      </c>
      <c r="N141" s="41"/>
    </row>
    <row r="142" spans="3:14" x14ac:dyDescent="0.3">
      <c r="C142" s="23" t="s">
        <v>115</v>
      </c>
      <c r="D142" s="14">
        <v>40907.958048611603</v>
      </c>
      <c r="E142" s="38">
        <v>3.0401597952953399E-2</v>
      </c>
      <c r="F142" s="14">
        <v>7999.6494216277197</v>
      </c>
      <c r="G142" s="38">
        <v>2.4001548320563601E-2</v>
      </c>
      <c r="H142" s="14">
        <v>2251.0491290324198</v>
      </c>
      <c r="I142" s="38">
        <v>3.4479198370191103E-2</v>
      </c>
      <c r="J142" s="14">
        <v>4763.6290321811703</v>
      </c>
      <c r="K142" s="38">
        <v>2.0837121858868799E-2</v>
      </c>
      <c r="L142" s="14">
        <v>55922.285631452898</v>
      </c>
      <c r="M142" s="38">
        <v>2.8346904574761599E-2</v>
      </c>
      <c r="N142" s="41"/>
    </row>
    <row r="143" spans="3:14" x14ac:dyDescent="0.3">
      <c r="C143" s="23" t="s">
        <v>116</v>
      </c>
      <c r="D143" s="14">
        <v>129019.604007377</v>
      </c>
      <c r="E143" s="38">
        <v>9.5883596155556403E-2</v>
      </c>
      <c r="F143" s="14">
        <v>27390.127969534598</v>
      </c>
      <c r="G143" s="38">
        <v>8.2179286280953098E-2</v>
      </c>
      <c r="H143" s="14">
        <v>5841.1321141767803</v>
      </c>
      <c r="I143" s="38">
        <v>8.9468306254942995E-2</v>
      </c>
      <c r="J143" s="14">
        <v>16039.0467800026</v>
      </c>
      <c r="K143" s="38">
        <v>7.0158186121807201E-2</v>
      </c>
      <c r="L143" s="14">
        <v>178289.91087109101</v>
      </c>
      <c r="M143" s="38">
        <v>9.0374830589238203E-2</v>
      </c>
      <c r="N143" s="41"/>
    </row>
    <row r="144" spans="3:14" x14ac:dyDescent="0.3">
      <c r="C144" s="23" t="s">
        <v>117</v>
      </c>
      <c r="D144" s="14">
        <v>54963.788777676702</v>
      </c>
      <c r="E144" s="38">
        <v>4.0847480248325199E-2</v>
      </c>
      <c r="F144" s="14">
        <v>8458.0875797697408</v>
      </c>
      <c r="G144" s="38">
        <v>2.5377011797111399E-2</v>
      </c>
      <c r="H144" s="14">
        <v>3279.0288486069899</v>
      </c>
      <c r="I144" s="38">
        <v>5.0224708414647601E-2</v>
      </c>
      <c r="J144" s="14">
        <v>5734.7929633416898</v>
      </c>
      <c r="K144" s="38">
        <v>2.5085198491583399E-2</v>
      </c>
      <c r="L144" s="14">
        <v>72435.698169395095</v>
      </c>
      <c r="M144" s="38">
        <v>3.6717523266953198E-2</v>
      </c>
      <c r="N144" s="41"/>
    </row>
    <row r="145" spans="3:14" x14ac:dyDescent="0.3">
      <c r="C145" s="23" t="s">
        <v>118</v>
      </c>
      <c r="D145" s="14">
        <v>39965.949935143901</v>
      </c>
      <c r="E145" s="38">
        <v>2.9701525074712101E-2</v>
      </c>
      <c r="F145" s="14">
        <v>7561.8523890742799</v>
      </c>
      <c r="G145" s="38">
        <v>2.2688014929584999E-2</v>
      </c>
      <c r="H145" s="14">
        <v>1693.75052099606</v>
      </c>
      <c r="I145" s="38">
        <v>2.5943085581672701E-2</v>
      </c>
      <c r="J145" s="14">
        <v>5454.3892920695098</v>
      </c>
      <c r="K145" s="38">
        <v>2.3858653471284599E-2</v>
      </c>
      <c r="L145" s="14">
        <v>54675.942137283797</v>
      </c>
      <c r="M145" s="38">
        <v>2.7715135331111099E-2</v>
      </c>
      <c r="N145" s="41"/>
    </row>
    <row r="146" spans="3:14" x14ac:dyDescent="0.3">
      <c r="C146" s="23" t="s">
        <v>119</v>
      </c>
      <c r="D146" s="14">
        <v>69377.799170956205</v>
      </c>
      <c r="E146" s="38">
        <v>5.15595511941652E-2</v>
      </c>
      <c r="F146" s="14">
        <v>10958.2499203268</v>
      </c>
      <c r="G146" s="38">
        <v>3.2878311424554697E-2</v>
      </c>
      <c r="H146" s="14">
        <v>4017.2247118844398</v>
      </c>
      <c r="I146" s="38">
        <v>6.1531614726789398E-2</v>
      </c>
      <c r="J146" s="14">
        <v>11279.91294117</v>
      </c>
      <c r="K146" s="38">
        <v>4.9340727190288897E-2</v>
      </c>
      <c r="L146" s="14">
        <v>95633.186744337407</v>
      </c>
      <c r="M146" s="38">
        <v>4.84762879094012E-2</v>
      </c>
      <c r="N146" s="41"/>
    </row>
    <row r="147" spans="3:14" x14ac:dyDescent="0.3">
      <c r="C147" s="23" t="s">
        <v>120</v>
      </c>
      <c r="D147" s="14">
        <v>35446.066665605103</v>
      </c>
      <c r="E147" s="38">
        <v>2.63424800255431E-2</v>
      </c>
      <c r="F147" s="14">
        <v>6468.9989779018997</v>
      </c>
      <c r="G147" s="38">
        <v>1.9409099495537201E-2</v>
      </c>
      <c r="H147" s="14">
        <v>2894.6220330297001</v>
      </c>
      <c r="I147" s="38">
        <v>4.4336769907130598E-2</v>
      </c>
      <c r="J147" s="14">
        <v>5123.9209448829897</v>
      </c>
      <c r="K147" s="38">
        <v>2.24131149597201E-2</v>
      </c>
      <c r="L147" s="14">
        <v>49933.608621419597</v>
      </c>
      <c r="M147" s="38">
        <v>2.5311255122747699E-2</v>
      </c>
      <c r="N147" s="41"/>
    </row>
    <row r="148" spans="3:14" x14ac:dyDescent="0.3">
      <c r="C148" s="23" t="s">
        <v>121</v>
      </c>
      <c r="D148" s="14">
        <v>41674.6299321064</v>
      </c>
      <c r="E148" s="38">
        <v>3.0971366073282099E-2</v>
      </c>
      <c r="F148" s="14">
        <v>9166.4835428524293</v>
      </c>
      <c r="G148" s="38">
        <v>2.7502429930067799E-2</v>
      </c>
      <c r="H148" s="14">
        <v>2328.0345889290302</v>
      </c>
      <c r="I148" s="38">
        <v>3.5658380516489598E-2</v>
      </c>
      <c r="J148" s="14">
        <v>4496.6021224265196</v>
      </c>
      <c r="K148" s="38">
        <v>1.96690896253413E-2</v>
      </c>
      <c r="L148" s="14">
        <v>57665.750186314399</v>
      </c>
      <c r="M148" s="38">
        <v>2.9230663577243E-2</v>
      </c>
      <c r="N148" s="41"/>
    </row>
    <row r="149" spans="3:14" x14ac:dyDescent="0.3">
      <c r="C149" s="23" t="s">
        <v>122</v>
      </c>
      <c r="D149" s="14">
        <v>7448.7406422939002</v>
      </c>
      <c r="E149" s="38">
        <v>5.5356861858942997E-3</v>
      </c>
      <c r="F149" s="14">
        <v>1203.23690249532</v>
      </c>
      <c r="G149" s="38">
        <v>3.61010178499178E-3</v>
      </c>
      <c r="H149" s="14">
        <v>279.297747019469</v>
      </c>
      <c r="I149" s="38">
        <v>4.2779885608143298E-3</v>
      </c>
      <c r="J149" s="14">
        <v>73.988803106317107</v>
      </c>
      <c r="K149" s="38">
        <v>3.23642688400582E-4</v>
      </c>
      <c r="L149" s="14">
        <v>9005.26409491501</v>
      </c>
      <c r="M149" s="38">
        <v>4.5647519425691596E-3</v>
      </c>
      <c r="N149" s="41"/>
    </row>
    <row r="150" spans="3:14" x14ac:dyDescent="0.3">
      <c r="C150" s="23" t="s">
        <v>123</v>
      </c>
      <c r="D150" s="14">
        <v>15781.2848440627</v>
      </c>
      <c r="E150" s="38">
        <v>1.1728189327859E-2</v>
      </c>
      <c r="F150" s="14">
        <v>3489.4633453902102</v>
      </c>
      <c r="G150" s="38">
        <v>1.04695241857458E-2</v>
      </c>
      <c r="H150" s="14">
        <v>788.10850426869195</v>
      </c>
      <c r="I150" s="38">
        <v>1.2071415548178199E-2</v>
      </c>
      <c r="J150" s="14">
        <v>1528.9842995408901</v>
      </c>
      <c r="K150" s="38">
        <v>6.6881010159690604E-3</v>
      </c>
      <c r="L150" s="14">
        <v>21587.8409932625</v>
      </c>
      <c r="M150" s="38">
        <v>1.0942837219567301E-2</v>
      </c>
      <c r="N150" s="41"/>
    </row>
    <row r="151" spans="3:14" x14ac:dyDescent="0.3">
      <c r="C151" s="23" t="s">
        <v>124</v>
      </c>
      <c r="D151" s="14">
        <v>809180.85947443603</v>
      </c>
      <c r="E151" s="38">
        <v>0.601359547981691</v>
      </c>
      <c r="F151" s="14">
        <v>232631.48425042201</v>
      </c>
      <c r="G151" s="38">
        <v>0.69797006291618602</v>
      </c>
      <c r="H151" s="14">
        <v>37296.671479928598</v>
      </c>
      <c r="I151" s="38">
        <v>0.57127110995443198</v>
      </c>
      <c r="J151" s="14">
        <v>163060.871457959</v>
      </c>
      <c r="K151" s="38">
        <v>0.71326277214896505</v>
      </c>
      <c r="L151" s="14">
        <v>1242169.88666275</v>
      </c>
      <c r="M151" s="38">
        <v>0.62965364961883397</v>
      </c>
      <c r="N151" s="41"/>
    </row>
    <row r="152" spans="3:14" x14ac:dyDescent="0.3">
      <c r="C152" s="23" t="s">
        <v>125</v>
      </c>
      <c r="D152" s="14">
        <v>13498.0633693484</v>
      </c>
      <c r="E152" s="38">
        <v>1.00313659071122E-2</v>
      </c>
      <c r="F152" s="14">
        <v>2735.9538397517799</v>
      </c>
      <c r="G152" s="38">
        <v>8.2087507622643305E-3</v>
      </c>
      <c r="H152" s="14">
        <v>659.96899778345801</v>
      </c>
      <c r="I152" s="38">
        <v>1.0108709623113899E-2</v>
      </c>
      <c r="J152" s="14">
        <v>1570.90784037246</v>
      </c>
      <c r="K152" s="38">
        <v>6.8714834588841896E-3</v>
      </c>
      <c r="L152" s="14">
        <v>18464.894047256101</v>
      </c>
      <c r="M152" s="38">
        <v>9.3598211094265103E-3</v>
      </c>
      <c r="N152" s="41"/>
    </row>
    <row r="153" spans="3:14" x14ac:dyDescent="0.3">
      <c r="C153" s="23" t="s">
        <v>126</v>
      </c>
      <c r="D153" s="14">
        <v>6654.5201998779903</v>
      </c>
      <c r="E153" s="38">
        <v>4.9454447823108604E-3</v>
      </c>
      <c r="F153" s="14">
        <v>1591.4278664052299</v>
      </c>
      <c r="G153" s="38">
        <v>4.7748008470156799E-3</v>
      </c>
      <c r="H153" s="14">
        <v>116.97647857820699</v>
      </c>
      <c r="I153" s="38">
        <v>1.79172242734571E-3</v>
      </c>
      <c r="J153" s="14">
        <v>282.42518955893098</v>
      </c>
      <c r="K153" s="38">
        <v>1.2353875692454901E-3</v>
      </c>
      <c r="L153" s="14">
        <v>8645.3497344203606</v>
      </c>
      <c r="M153" s="38">
        <v>4.3823120097798299E-3</v>
      </c>
      <c r="N153" s="41"/>
    </row>
    <row r="154" spans="3:14" x14ac:dyDescent="0.3">
      <c r="C154" s="23" t="s">
        <v>127</v>
      </c>
      <c r="D154" s="14">
        <v>14141.0041726667</v>
      </c>
      <c r="E154" s="38">
        <v>1.0509180707518599E-2</v>
      </c>
      <c r="F154" s="14">
        <v>2419.8431762642099</v>
      </c>
      <c r="G154" s="38">
        <v>7.2603160291334103E-3</v>
      </c>
      <c r="H154" s="14">
        <v>1064.6797719500801</v>
      </c>
      <c r="I154" s="38">
        <v>1.6307642771695399E-2</v>
      </c>
      <c r="J154" s="14">
        <v>2271.1472548165402</v>
      </c>
      <c r="K154" s="38">
        <v>9.9344789000874005E-3</v>
      </c>
      <c r="L154" s="14">
        <v>19896.674375697501</v>
      </c>
      <c r="M154" s="38">
        <v>1.0085587946101E-2</v>
      </c>
      <c r="N154" s="41"/>
    </row>
    <row r="155" spans="3:14" x14ac:dyDescent="0.3">
      <c r="E155" s="38"/>
      <c r="I155" s="38"/>
      <c r="J155" s="13"/>
      <c r="K155" s="38"/>
      <c r="M155" s="38"/>
    </row>
    <row r="156" spans="3:14" x14ac:dyDescent="0.3">
      <c r="C156" s="47" t="s">
        <v>128</v>
      </c>
      <c r="J156" s="13"/>
      <c r="K156" s="38"/>
      <c r="M156" s="38"/>
    </row>
    <row r="157" spans="3:14" x14ac:dyDescent="0.3">
      <c r="C157" s="8" t="s">
        <v>129</v>
      </c>
      <c r="J157" s="13"/>
    </row>
    <row r="158" spans="3:14" x14ac:dyDescent="0.3">
      <c r="C158" s="47" t="s">
        <v>150</v>
      </c>
      <c r="J158" s="13"/>
    </row>
    <row r="159" spans="3:14" x14ac:dyDescent="0.3">
      <c r="J159" s="13"/>
    </row>
    <row r="160" spans="3:14" x14ac:dyDescent="0.3">
      <c r="J160" s="13"/>
    </row>
    <row r="161" spans="10:10" x14ac:dyDescent="0.3">
      <c r="J161" s="13"/>
    </row>
    <row r="162" spans="10:10" x14ac:dyDescent="0.3">
      <c r="J162" s="13"/>
    </row>
    <row r="163" spans="10:10" x14ac:dyDescent="0.3">
      <c r="J163" s="13"/>
    </row>
    <row r="164" spans="10:10" x14ac:dyDescent="0.3">
      <c r="J164" s="13"/>
    </row>
    <row r="165" spans="10:10" x14ac:dyDescent="0.3">
      <c r="J165" s="13"/>
    </row>
    <row r="166" spans="10:10" x14ac:dyDescent="0.3">
      <c r="J166" s="13"/>
    </row>
    <row r="167" spans="10:10" x14ac:dyDescent="0.3">
      <c r="J167" s="13"/>
    </row>
    <row r="168" spans="10:10" x14ac:dyDescent="0.3">
      <c r="J168" s="13"/>
    </row>
    <row r="169" spans="10:10" x14ac:dyDescent="0.3">
      <c r="J169" s="13"/>
    </row>
    <row r="170" spans="10:10" x14ac:dyDescent="0.3">
      <c r="J170" s="13"/>
    </row>
    <row r="171" spans="10:10" x14ac:dyDescent="0.3">
      <c r="J171" s="13"/>
    </row>
    <row r="172" spans="10:10" x14ac:dyDescent="0.3">
      <c r="J172" s="13"/>
    </row>
    <row r="173" spans="10:10" x14ac:dyDescent="0.3">
      <c r="J173" s="13"/>
    </row>
    <row r="174" spans="10:10" x14ac:dyDescent="0.3">
      <c r="J174" s="13"/>
    </row>
    <row r="175" spans="10:10" x14ac:dyDescent="0.3">
      <c r="J175" s="13"/>
    </row>
    <row r="176" spans="10:10" x14ac:dyDescent="0.3">
      <c r="J176" s="13"/>
    </row>
    <row r="177" spans="10:10" x14ac:dyDescent="0.3">
      <c r="J177" s="13"/>
    </row>
    <row r="178" spans="10:10" x14ac:dyDescent="0.3">
      <c r="J178" s="13"/>
    </row>
    <row r="179" spans="10:10" x14ac:dyDescent="0.3">
      <c r="J179" s="13"/>
    </row>
    <row r="180" spans="10:10" x14ac:dyDescent="0.3">
      <c r="J180" s="13"/>
    </row>
    <row r="181" spans="10:10" x14ac:dyDescent="0.3">
      <c r="J181" s="13"/>
    </row>
    <row r="182" spans="10:10" x14ac:dyDescent="0.3">
      <c r="J182" s="13"/>
    </row>
    <row r="183" spans="10:10" x14ac:dyDescent="0.3">
      <c r="J183" s="13"/>
    </row>
    <row r="184" spans="10:10" x14ac:dyDescent="0.3">
      <c r="J184" s="13"/>
    </row>
    <row r="185" spans="10:10" x14ac:dyDescent="0.3">
      <c r="J185" s="13"/>
    </row>
    <row r="186" spans="10:10" x14ac:dyDescent="0.3">
      <c r="J186" s="13"/>
    </row>
    <row r="187" spans="10:10" x14ac:dyDescent="0.3">
      <c r="J187" s="13"/>
    </row>
    <row r="188" spans="10:10" x14ac:dyDescent="0.3">
      <c r="J188" s="13"/>
    </row>
    <row r="189" spans="10:10" x14ac:dyDescent="0.3">
      <c r="J189" s="13"/>
    </row>
    <row r="190" spans="10:10" x14ac:dyDescent="0.3">
      <c r="J190" s="13"/>
    </row>
    <row r="191" spans="10:10" x14ac:dyDescent="0.3">
      <c r="J191" s="13"/>
    </row>
    <row r="192" spans="10:10" x14ac:dyDescent="0.3">
      <c r="J192" s="13"/>
    </row>
    <row r="193" spans="10:10" x14ac:dyDescent="0.3">
      <c r="J193" s="13"/>
    </row>
    <row r="194" spans="10:10" x14ac:dyDescent="0.3">
      <c r="J194" s="13"/>
    </row>
    <row r="195" spans="10:10" x14ac:dyDescent="0.3">
      <c r="J195" s="13"/>
    </row>
    <row r="196" spans="10:10" x14ac:dyDescent="0.3">
      <c r="J196" s="13"/>
    </row>
    <row r="197" spans="10:10" x14ac:dyDescent="0.3">
      <c r="J197" s="13"/>
    </row>
    <row r="198" spans="10:10" x14ac:dyDescent="0.3">
      <c r="J198" s="13"/>
    </row>
    <row r="199" spans="10:10" x14ac:dyDescent="0.3">
      <c r="J199" s="13"/>
    </row>
    <row r="200" spans="10:10" x14ac:dyDescent="0.3">
      <c r="J200" s="13"/>
    </row>
    <row r="201" spans="10:10" x14ac:dyDescent="0.3">
      <c r="J201" s="13"/>
    </row>
    <row r="202" spans="10:10" x14ac:dyDescent="0.3">
      <c r="J202" s="13"/>
    </row>
    <row r="203" spans="10:10" x14ac:dyDescent="0.3">
      <c r="J203" s="13"/>
    </row>
  </sheetData>
  <mergeCells count="83">
    <mergeCell ref="N17:O17"/>
    <mergeCell ref="N18:O18"/>
    <mergeCell ref="N19:O19"/>
    <mergeCell ref="N12:O12"/>
    <mergeCell ref="N13:O13"/>
    <mergeCell ref="N14:O14"/>
    <mergeCell ref="N15:O15"/>
    <mergeCell ref="N16:O16"/>
    <mergeCell ref="H19:I19"/>
    <mergeCell ref="D5:E5"/>
    <mergeCell ref="J5:K5"/>
    <mergeCell ref="L5:M5"/>
    <mergeCell ref="D6:E6"/>
    <mergeCell ref="J6:K6"/>
    <mergeCell ref="L6:M6"/>
    <mergeCell ref="H6:I6"/>
    <mergeCell ref="H10:I10"/>
    <mergeCell ref="D10:E10"/>
    <mergeCell ref="J10:K10"/>
    <mergeCell ref="L10:M10"/>
    <mergeCell ref="D11:E11"/>
    <mergeCell ref="J11:K11"/>
    <mergeCell ref="L11:M11"/>
    <mergeCell ref="D12:E12"/>
    <mergeCell ref="J12:K12"/>
    <mergeCell ref="L12:M12"/>
    <mergeCell ref="F12:G12"/>
    <mergeCell ref="H11:I11"/>
    <mergeCell ref="H12:I12"/>
    <mergeCell ref="D13:E13"/>
    <mergeCell ref="J13:K13"/>
    <mergeCell ref="L13:M13"/>
    <mergeCell ref="D14:E14"/>
    <mergeCell ref="J14:K14"/>
    <mergeCell ref="L14:M14"/>
    <mergeCell ref="F13:G13"/>
    <mergeCell ref="F14:G14"/>
    <mergeCell ref="H13:I13"/>
    <mergeCell ref="H14:I14"/>
    <mergeCell ref="F18:G18"/>
    <mergeCell ref="D15:E15"/>
    <mergeCell ref="J15:K15"/>
    <mergeCell ref="L15:M15"/>
    <mergeCell ref="D16:E16"/>
    <mergeCell ref="J16:K16"/>
    <mergeCell ref="L16:M16"/>
    <mergeCell ref="F15:G15"/>
    <mergeCell ref="F16:G16"/>
    <mergeCell ref="H15:I15"/>
    <mergeCell ref="H16:I16"/>
    <mergeCell ref="H17:I17"/>
    <mergeCell ref="H18:I18"/>
    <mergeCell ref="F19:G19"/>
    <mergeCell ref="H5:I5"/>
    <mergeCell ref="D19:E19"/>
    <mergeCell ref="J19:K19"/>
    <mergeCell ref="L19:M19"/>
    <mergeCell ref="F5:G5"/>
    <mergeCell ref="F6:G6"/>
    <mergeCell ref="F10:G10"/>
    <mergeCell ref="F11:G11"/>
    <mergeCell ref="D17:E17"/>
    <mergeCell ref="J17:K17"/>
    <mergeCell ref="L17:M17"/>
    <mergeCell ref="D18:E18"/>
    <mergeCell ref="J18:K18"/>
    <mergeCell ref="L18:M18"/>
    <mergeCell ref="F17:G17"/>
    <mergeCell ref="D7:E7"/>
    <mergeCell ref="F7:G7"/>
    <mergeCell ref="H7:I7"/>
    <mergeCell ref="J7:K7"/>
    <mergeCell ref="L7:M7"/>
    <mergeCell ref="D8:E8"/>
    <mergeCell ref="F8:G8"/>
    <mergeCell ref="H8:I8"/>
    <mergeCell ref="J8:K8"/>
    <mergeCell ref="L8:M8"/>
    <mergeCell ref="D9:E9"/>
    <mergeCell ref="F9:G9"/>
    <mergeCell ref="H9:I9"/>
    <mergeCell ref="J9:K9"/>
    <mergeCell ref="L9:M9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C1</vt:lpstr>
      <vt:lpstr>C2</vt:lpstr>
      <vt:lpstr>C3</vt:lpstr>
      <vt:lpstr>C4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SERNATUR</dc:creator>
  <cp:keywords/>
  <dc:description/>
  <cp:lastModifiedBy>Marybel Silva</cp:lastModifiedBy>
  <cp:revision/>
  <dcterms:created xsi:type="dcterms:W3CDTF">2015-03-23T19:04:15Z</dcterms:created>
  <dcterms:modified xsi:type="dcterms:W3CDTF">2024-10-29T18:09:02Z</dcterms:modified>
  <cp:category/>
  <cp:contentStatus/>
</cp:coreProperties>
</file>